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35"/>
  </bookViews>
  <sheets>
    <sheet name="CÁLCULOS" sheetId="10" r:id="rId1"/>
    <sheet name="ALUNO EQUIVALENTE_GRADUAÇÃO" sheetId="3" r:id="rId2"/>
    <sheet name="ALUNO EQUIVALENTE_RESIDÊNCIA" sheetId="6" r:id="rId3"/>
    <sheet name="ALUNO EQUIVALENTE_MESTRADO" sheetId="4" r:id="rId4"/>
    <sheet name="ALUNO EQUIVALENTE_DOUTORADO" sheetId="9" r:id="rId5"/>
  </sheets>
  <definedNames>
    <definedName name="_xlnm._FilterDatabase" localSheetId="1" hidden="1">'ALUNO EQUIVALENTE_GRADUAÇÃO'!$A$1:$AB$445</definedName>
    <definedName name="_xlnm._FilterDatabase" localSheetId="2" hidden="1">'ALUNO EQUIVALENTE_RESIDÊNCIA'!$A$1:$H$140</definedName>
    <definedName name="_xlnm._FilterDatabase" localSheetId="3" hidden="1">'ALUNO EQUIVALENTE_MESTRADO'!$A$1:$V$187</definedName>
    <definedName name="_xlnm._FilterDatabase" localSheetId="4" hidden="1">'ALUNO EQUIVALENTE_DOUTORADO'!$A$1:$S$88</definedName>
  </definedNames>
  <calcPr calcId="144525"/>
</workbook>
</file>

<file path=xl/sharedStrings.xml><?xml version="1.0" encoding="utf-8"?>
<sst xmlns="http://schemas.openxmlformats.org/spreadsheetml/2006/main" count="892">
  <si>
    <t>RESUMO DO ALUNO EQUIVALENTE - ANO BASE 2017</t>
  </si>
  <si>
    <t>IES</t>
  </si>
  <si>
    <r>
      <rPr>
        <b/>
        <sz val="12"/>
        <color theme="1"/>
        <rFont val="Calibri"/>
        <charset val="134"/>
        <scheme val="minor"/>
      </rPr>
      <t>TAEG</t>
    </r>
    <r>
      <rPr>
        <b/>
        <vertAlign val="superscript"/>
        <sz val="12"/>
        <color theme="1"/>
        <rFont val="Calibri"/>
        <charset val="134"/>
        <scheme val="minor"/>
      </rPr>
      <t>j</t>
    </r>
  </si>
  <si>
    <r>
      <rPr>
        <b/>
        <sz val="12"/>
        <color theme="1"/>
        <rFont val="Calibri"/>
        <charset val="134"/>
        <scheme val="minor"/>
      </rPr>
      <t>TAERMG</t>
    </r>
    <r>
      <rPr>
        <b/>
        <vertAlign val="superscript"/>
        <sz val="12"/>
        <color theme="1"/>
        <rFont val="Calibri"/>
        <charset val="134"/>
        <scheme val="minor"/>
      </rPr>
      <t>j</t>
    </r>
  </si>
  <si>
    <r>
      <rPr>
        <b/>
        <sz val="12"/>
        <color theme="1"/>
        <rFont val="Calibri"/>
        <charset val="134"/>
        <scheme val="minor"/>
      </rPr>
      <t>TAEM</t>
    </r>
    <r>
      <rPr>
        <b/>
        <vertAlign val="superscript"/>
        <sz val="12"/>
        <color theme="1"/>
        <rFont val="Calibri"/>
        <charset val="134"/>
        <scheme val="minor"/>
      </rPr>
      <t>j</t>
    </r>
  </si>
  <si>
    <r>
      <rPr>
        <b/>
        <sz val="12"/>
        <color theme="1"/>
        <rFont val="Calibri"/>
        <charset val="134"/>
        <scheme val="minor"/>
      </rPr>
      <t>TAED</t>
    </r>
    <r>
      <rPr>
        <b/>
        <vertAlign val="superscript"/>
        <sz val="12"/>
        <color theme="1"/>
        <rFont val="Calibri"/>
        <charset val="134"/>
        <scheme val="minor"/>
      </rPr>
      <t>j</t>
    </r>
  </si>
  <si>
    <r>
      <rPr>
        <b/>
        <sz val="12"/>
        <color theme="1"/>
        <rFont val="Calibri"/>
        <charset val="134"/>
        <scheme val="minor"/>
      </rPr>
      <t>TAE</t>
    </r>
    <r>
      <rPr>
        <b/>
        <vertAlign val="superscript"/>
        <sz val="12"/>
        <color theme="1"/>
        <rFont val="Calibri"/>
        <charset val="134"/>
        <scheme val="minor"/>
      </rPr>
      <t>j</t>
    </r>
  </si>
  <si>
    <r>
      <rPr>
        <b/>
        <sz val="12"/>
        <color theme="1"/>
        <rFont val="Calibri"/>
        <charset val="134"/>
        <scheme val="minor"/>
      </rPr>
      <t>PART</t>
    </r>
    <r>
      <rPr>
        <b/>
        <vertAlign val="superscript"/>
        <sz val="12"/>
        <color theme="1"/>
        <rFont val="Calibri"/>
        <charset val="134"/>
        <scheme val="minor"/>
      </rPr>
      <t>j</t>
    </r>
  </si>
  <si>
    <t>UEL</t>
  </si>
  <si>
    <t>UEM</t>
  </si>
  <si>
    <t>UEPG</t>
  </si>
  <si>
    <t>UNIOESTE</t>
  </si>
  <si>
    <t>UNICENTRO</t>
  </si>
  <si>
    <t>UENP</t>
  </si>
  <si>
    <t>UNESPAR</t>
  </si>
  <si>
    <t>TOTAL</t>
  </si>
  <si>
    <t>FONTE: Dados informados pelas IEES em junho/julho de 2019.</t>
  </si>
  <si>
    <t>UNIVERSIDADE</t>
  </si>
  <si>
    <t>CÂMPUS</t>
  </si>
  <si>
    <t>CIDADE</t>
  </si>
  <si>
    <t>CIDADE DA SEDE DA REITORIA</t>
  </si>
  <si>
    <t>CURSO NA CIDADE SEDE DA REITORIA?</t>
  </si>
  <si>
    <t>CÓDIGO DO CURSO</t>
  </si>
  <si>
    <t>HABILIDADE</t>
  </si>
  <si>
    <t>CURSO</t>
  </si>
  <si>
    <t>TURNO</t>
  </si>
  <si>
    <t>DURAÇÃO MÍNIMA (Anos)</t>
  </si>
  <si>
    <t>TOTAL DE VAGAS ANUAIS (Todas as formas de ingresso)</t>
  </si>
  <si>
    <t>ANO DE INICIO DE FUNCIONAMENTO</t>
  </si>
  <si>
    <t xml:space="preserve">CPC DO CURSO </t>
  </si>
  <si>
    <r>
      <rPr>
        <b/>
        <sz val="11"/>
        <rFont val="Calibri"/>
        <charset val="134"/>
        <scheme val="minor"/>
      </rPr>
      <t xml:space="preserve">ALUNOS INGRESSANTES (MATRICULADOS) </t>
    </r>
    <r>
      <rPr>
        <b/>
        <sz val="11"/>
        <color rgb="FFFF0000"/>
        <rFont val="Calibri"/>
        <charset val="134"/>
        <scheme val="minor"/>
      </rPr>
      <t>EM MAIO DE 2017</t>
    </r>
  </si>
  <si>
    <r>
      <rPr>
        <b/>
        <sz val="11"/>
        <rFont val="Calibri"/>
        <charset val="134"/>
        <scheme val="minor"/>
      </rPr>
      <t xml:space="preserve">ALUNOS CONCLUINTES </t>
    </r>
    <r>
      <rPr>
        <b/>
        <sz val="11"/>
        <color rgb="FFFF0000"/>
        <rFont val="Calibri"/>
        <charset val="134"/>
        <scheme val="minor"/>
      </rPr>
      <t>DO ANO LETIVO DE 2017</t>
    </r>
  </si>
  <si>
    <r>
      <rPr>
        <b/>
        <sz val="11"/>
        <rFont val="Calibri"/>
        <charset val="134"/>
        <scheme val="minor"/>
      </rPr>
      <t>NÚMERO DE ALUNOS MATRICULADOS NO CURSO (TODOS AS ALUNOS)</t>
    </r>
    <r>
      <rPr>
        <b/>
        <sz val="11"/>
        <color rgb="FFFF0000"/>
        <rFont val="Calibri"/>
        <charset val="134"/>
        <scheme val="minor"/>
      </rPr>
      <t xml:space="preserve"> EM MAIO DE 2017</t>
    </r>
  </si>
  <si>
    <t>CURSO NOVO?</t>
  </si>
  <si>
    <t>Ni≤NACGi</t>
  </si>
  <si>
    <r>
      <rPr>
        <b/>
        <sz val="11"/>
        <rFont val="Calibri"/>
        <charset val="134"/>
        <scheme val="minor"/>
      </rPr>
      <t>N</t>
    </r>
    <r>
      <rPr>
        <b/>
        <i/>
        <vertAlign val="subscript"/>
        <sz val="11"/>
        <rFont val="Calibri"/>
        <charset val="134"/>
        <scheme val="minor"/>
      </rPr>
      <t>i</t>
    </r>
    <r>
      <rPr>
        <b/>
        <sz val="11"/>
        <rFont val="Calibri"/>
        <charset val="134"/>
      </rPr>
      <t>≤NACG</t>
    </r>
    <r>
      <rPr>
        <b/>
        <i/>
        <vertAlign val="subscript"/>
        <sz val="11"/>
        <rFont val="Calibri"/>
        <charset val="134"/>
      </rPr>
      <t>i</t>
    </r>
    <r>
      <rPr>
        <b/>
        <sz val="11"/>
        <rFont val="Calibri"/>
        <charset val="134"/>
        <scheme val="minor"/>
      </rPr>
      <t>?</t>
    </r>
  </si>
  <si>
    <t>GRUPO</t>
  </si>
  <si>
    <t>ÁEREA DO GRUPO</t>
  </si>
  <si>
    <r>
      <rPr>
        <b/>
        <sz val="11"/>
        <rFont val="Calibri"/>
        <charset val="134"/>
        <scheme val="minor"/>
      </rPr>
      <t>DURAÇÃO MÉDIA (D</t>
    </r>
    <r>
      <rPr>
        <b/>
        <i/>
        <vertAlign val="subscript"/>
        <sz val="11"/>
        <rFont val="Calibri"/>
        <charset val="134"/>
        <scheme val="minor"/>
      </rPr>
      <t>i</t>
    </r>
    <r>
      <rPr>
        <b/>
        <sz val="11"/>
        <rFont val="Calibri"/>
        <charset val="134"/>
        <scheme val="minor"/>
      </rPr>
      <t>)</t>
    </r>
  </si>
  <si>
    <r>
      <rPr>
        <b/>
        <sz val="11"/>
        <rFont val="Calibri"/>
        <charset val="134"/>
        <scheme val="minor"/>
      </rPr>
      <t>RETENÇÃO PADRÃO DO CURSO DE GRADUAÇÃO (1+R</t>
    </r>
    <r>
      <rPr>
        <b/>
        <i/>
        <vertAlign val="subscript"/>
        <sz val="11"/>
        <rFont val="Calibri"/>
        <charset val="134"/>
        <scheme val="minor"/>
      </rPr>
      <t>i</t>
    </r>
    <r>
      <rPr>
        <b/>
        <sz val="11"/>
        <rFont val="Calibri"/>
        <charset val="134"/>
        <scheme val="minor"/>
      </rPr>
      <t>)</t>
    </r>
  </si>
  <si>
    <r>
      <rPr>
        <b/>
        <sz val="11"/>
        <rFont val="Calibri"/>
        <charset val="134"/>
        <scheme val="minor"/>
      </rPr>
      <t>PESO DO GRUPO (PG</t>
    </r>
    <r>
      <rPr>
        <b/>
        <i/>
        <vertAlign val="subscript"/>
        <sz val="11"/>
        <color theme="1"/>
        <rFont val="Calibri"/>
        <charset val="134"/>
        <scheme val="minor"/>
      </rPr>
      <t>i</t>
    </r>
    <r>
      <rPr>
        <b/>
        <sz val="11"/>
        <color theme="1"/>
        <rFont val="Calibri"/>
        <charset val="134"/>
        <scheme val="minor"/>
      </rPr>
      <t>)</t>
    </r>
  </si>
  <si>
    <r>
      <rPr>
        <b/>
        <sz val="11"/>
        <rFont val="Calibri"/>
        <charset val="134"/>
        <scheme val="minor"/>
      </rPr>
      <t>BONUS DO TURNO (BT</t>
    </r>
    <r>
      <rPr>
        <b/>
        <vertAlign val="subscript"/>
        <sz val="11"/>
        <color theme="1"/>
        <rFont val="Calibri"/>
        <charset val="134"/>
        <scheme val="minor"/>
      </rPr>
      <t>i</t>
    </r>
    <r>
      <rPr>
        <b/>
        <sz val="11"/>
        <color theme="1"/>
        <rFont val="Calibri"/>
        <charset val="134"/>
        <scheme val="minor"/>
      </rPr>
      <t>)</t>
    </r>
  </si>
  <si>
    <r>
      <rPr>
        <b/>
        <sz val="11"/>
        <rFont val="Calibri"/>
        <charset val="134"/>
        <scheme val="minor"/>
      </rPr>
      <t>BONUS DA IEES MULTICAMPI (BMC</t>
    </r>
    <r>
      <rPr>
        <b/>
        <vertAlign val="subscript"/>
        <sz val="11"/>
        <color theme="1"/>
        <rFont val="Calibri"/>
        <charset val="134"/>
        <scheme val="minor"/>
      </rPr>
      <t>i</t>
    </r>
    <r>
      <rPr>
        <b/>
        <sz val="11"/>
        <color theme="1"/>
        <rFont val="Calibri"/>
        <charset val="134"/>
        <scheme val="minor"/>
      </rPr>
      <t>)</t>
    </r>
  </si>
  <si>
    <r>
      <rPr>
        <b/>
        <sz val="11"/>
        <rFont val="Calibri"/>
        <charset val="134"/>
        <scheme val="minor"/>
      </rPr>
      <t>FATOR DE QUALIDADE (FQG</t>
    </r>
    <r>
      <rPr>
        <b/>
        <vertAlign val="subscript"/>
        <sz val="11"/>
        <color theme="1"/>
        <rFont val="Calibri"/>
        <charset val="134"/>
        <scheme val="minor"/>
      </rPr>
      <t>i</t>
    </r>
    <r>
      <rPr>
        <b/>
        <sz val="11"/>
        <color theme="1"/>
        <rFont val="Calibri"/>
        <charset val="134"/>
        <scheme val="minor"/>
      </rPr>
      <t>)</t>
    </r>
  </si>
  <si>
    <t>TAEGi</t>
  </si>
  <si>
    <t>TOTAL DE TAEG DA IEES</t>
  </si>
  <si>
    <t>SEDE</t>
  </si>
  <si>
    <t>LONDIRNA</t>
  </si>
  <si>
    <t>SIM</t>
  </si>
  <si>
    <t>Bacharelado</t>
  </si>
  <si>
    <t>ADMINISTRAÇÃO</t>
  </si>
  <si>
    <t>Matutino</t>
  </si>
  <si>
    <t>Não</t>
  </si>
  <si>
    <t>A4</t>
  </si>
  <si>
    <t>CSA</t>
  </si>
  <si>
    <t>Noturno</t>
  </si>
  <si>
    <t>AGRONOMIA</t>
  </si>
  <si>
    <t>Integral</t>
  </si>
  <si>
    <t>A2</t>
  </si>
  <si>
    <t>CA</t>
  </si>
  <si>
    <t>ARQUITETURA E URBANISMO</t>
  </si>
  <si>
    <t>A3</t>
  </si>
  <si>
    <t>CSC</t>
  </si>
  <si>
    <t xml:space="preserve">ARQUIVOLOGIA </t>
  </si>
  <si>
    <t>ARTES CÊNICAS - Interpretação Teatral (M)</t>
  </si>
  <si>
    <t>A</t>
  </si>
  <si>
    <t>Licenciatura</t>
  </si>
  <si>
    <t>ARTES VISUAIS - Licenciatura (M)</t>
  </si>
  <si>
    <t>Sim</t>
  </si>
  <si>
    <t>ARTES VISUAIS - Licenciatura (N)</t>
  </si>
  <si>
    <t>BIBLIOTECONOMIA (N)</t>
  </si>
  <si>
    <t>BIOMEDICINA (1)</t>
  </si>
  <si>
    <t>CB</t>
  </si>
  <si>
    <t>CIÊNCIA DA COMPUTAÇÃO (1)</t>
  </si>
  <si>
    <t>CE1</t>
  </si>
  <si>
    <t>Bacharelado e Licenciatura</t>
  </si>
  <si>
    <t>CIÊNCIAS BIOLÓGICAS - Bacharelado (1)</t>
  </si>
  <si>
    <t>CIÊNCIAS BIOLÓGICAS - Licenciatura (1)</t>
  </si>
  <si>
    <t>CIÊNCIAS CONTÁBEIS (M)</t>
  </si>
  <si>
    <t>CIÊNCIAS CONTÁBEIS (N)</t>
  </si>
  <si>
    <t>CIÊNCIAS ECONÔMICAS (M)</t>
  </si>
  <si>
    <t>CIÊNCIAS ECONÔMICAS (N)</t>
  </si>
  <si>
    <t>CIÊNCIAS SOCIAIS - Bacharelado (M)</t>
  </si>
  <si>
    <t>CH</t>
  </si>
  <si>
    <t>CIÊNCIAS SOCIAIS - Licenciatura (M)</t>
  </si>
  <si>
    <t>CIÊNCIAS SOCIAIS - Bacharelado (Not)</t>
  </si>
  <si>
    <t>CIÊNCIAS SOCIAIS - Licenciatura (Not)</t>
  </si>
  <si>
    <t>DESIGN DE MODA (M)</t>
  </si>
  <si>
    <t>DESIGN GRÁFICO (M)</t>
  </si>
  <si>
    <t>DIREITO (M)</t>
  </si>
  <si>
    <t>CSB</t>
  </si>
  <si>
    <t>DIREITO (N)</t>
  </si>
  <si>
    <t>DIREITO (V)</t>
  </si>
  <si>
    <t>Vespertino</t>
  </si>
  <si>
    <t>EDUCAÇÃO FÍSICA - Bacharelado (M)</t>
  </si>
  <si>
    <t>CS4</t>
  </si>
  <si>
    <t>EDUCAÇÃO FÍSICA - Bacharelado (N)</t>
  </si>
  <si>
    <t>EDUCAÇÃO FÍSICA - Licenciatura (M)</t>
  </si>
  <si>
    <t>EDUCAÇÃO FÍSICA - Licenciatura (N)</t>
  </si>
  <si>
    <t>ENFERMAGEM (1)</t>
  </si>
  <si>
    <t>ENGENHARIA CIVIL (1)</t>
  </si>
  <si>
    <t>ENG</t>
  </si>
  <si>
    <t>ENGENHARIA ELÉTRICA (1)</t>
  </si>
  <si>
    <t>FARMÁCIA (1)</t>
  </si>
  <si>
    <t>CS3</t>
  </si>
  <si>
    <t>FILOSOFIA - Licenciatura (N)</t>
  </si>
  <si>
    <t>FÍSICA - Bacharelado (1)</t>
  </si>
  <si>
    <t>CET</t>
  </si>
  <si>
    <t>FÍSICA - Licenciatura (N)</t>
  </si>
  <si>
    <t>FISIOTERAPIA (1)</t>
  </si>
  <si>
    <t>GEOGRAFIA - Bacharelado (M)</t>
  </si>
  <si>
    <t>GEOGRAFIA - Licenciatura (M)</t>
  </si>
  <si>
    <t>GEOGRAFIA - Bacharelado (N)</t>
  </si>
  <si>
    <t>GEOGRAFIA - Licenciatura (N)</t>
  </si>
  <si>
    <t>HISTÓRIA - Licenciatura (M)</t>
  </si>
  <si>
    <t>HISTÓRIA - Licenciatura (N)</t>
  </si>
  <si>
    <t>JORNALISMO (M)</t>
  </si>
  <si>
    <t>JORNALISMO (N)</t>
  </si>
  <si>
    <t>LETRAS ESPANHOL - Licenciatura (N)</t>
  </si>
  <si>
    <t>LL</t>
  </si>
  <si>
    <t>LETRAS ESPANHOL - Licenciatura (V)</t>
  </si>
  <si>
    <t>LETRAS FRANCÊS - Bacharelado (N)</t>
  </si>
  <si>
    <t>Não se aplica</t>
  </si>
  <si>
    <t>LETRAS INGLÊS - Licenciatura (N)</t>
  </si>
  <si>
    <t>LETRAS INGLÊS - Licenciatura (V)</t>
  </si>
  <si>
    <t>LETRAS PORTUGUÊS - Licenciatura (N)</t>
  </si>
  <si>
    <t>LETRAS PORTUGUÊS - Licenciatura (V)</t>
  </si>
  <si>
    <t>MATEMÁTICA - Bacharelado (M)</t>
  </si>
  <si>
    <t>MATEMÁTICA - Licenciatura (N)</t>
  </si>
  <si>
    <t>MEDICINA (1)</t>
  </si>
  <si>
    <t>A1</t>
  </si>
  <si>
    <t>CS1</t>
  </si>
  <si>
    <t>MEDICINA VETERINÁRIA (1)</t>
  </si>
  <si>
    <t>CS2</t>
  </si>
  <si>
    <t>MÚSICA - Licenciatura (V)</t>
  </si>
  <si>
    <t>M</t>
  </si>
  <si>
    <t>ODONTOLOGIA (1)</t>
  </si>
  <si>
    <t>PEDAGOGIA (M)</t>
  </si>
  <si>
    <t>CH2</t>
  </si>
  <si>
    <t>PEDAGOGIA (N)</t>
  </si>
  <si>
    <t>PSICOLOGIA - (1)</t>
  </si>
  <si>
    <t>CH1</t>
  </si>
  <si>
    <t>QUÍMICA - Bacharelado (1)</t>
  </si>
  <si>
    <t>QUÍMICA - Licenciatura (N)</t>
  </si>
  <si>
    <t>RELAÇÕES PÚBLICAS (M)</t>
  </si>
  <si>
    <t>RELAÇÕES PÚBLICAS (N)</t>
  </si>
  <si>
    <t>SECRETARIADO EXECUTIVO (N)</t>
  </si>
  <si>
    <t>SERVIÇO SOCIAL (M)</t>
  </si>
  <si>
    <t>SERVIÇO SOCIAL (N)</t>
  </si>
  <si>
    <t>ZOOTECNIA (1)</t>
  </si>
  <si>
    <t>Câmpus Sede UEM</t>
  </si>
  <si>
    <t>MARINGÁ</t>
  </si>
  <si>
    <t>Administração</t>
  </si>
  <si>
    <t>Agronomia</t>
  </si>
  <si>
    <t>Arquitetura e Urbanismo</t>
  </si>
  <si>
    <t>Artes Cênicas</t>
  </si>
  <si>
    <t>Artes Visuais</t>
  </si>
  <si>
    <t>Biomedicina</t>
  </si>
  <si>
    <t>Bioquímica</t>
  </si>
  <si>
    <t>Ciência da Computação</t>
  </si>
  <si>
    <t>303408 / 99370</t>
  </si>
  <si>
    <t>Ciências Biológicas</t>
  </si>
  <si>
    <t>Vestibular: 4 / Nova Habilitação: 1</t>
  </si>
  <si>
    <t>Vestibular: 40 Nova Habilitação: 10</t>
  </si>
  <si>
    <t>Licenciatura-zerar</t>
  </si>
  <si>
    <t>Ciências Contábeis</t>
  </si>
  <si>
    <t>Ciências Econômicas</t>
  </si>
  <si>
    <t>321624 / 21624</t>
  </si>
  <si>
    <t>Ciências Sociais</t>
  </si>
  <si>
    <t>Vestibular: 4 / Nova Habilitação: 2</t>
  </si>
  <si>
    <t>Vestibular: 40 Nova Habilitação: 35</t>
  </si>
  <si>
    <t>Comunicação e Multimeios</t>
  </si>
  <si>
    <t>Direito</t>
  </si>
  <si>
    <t>Educação Física</t>
  </si>
  <si>
    <t>Vestibular: 60 Nova Habilitação: 2</t>
  </si>
  <si>
    <t>Vestibular: 30 Nova Habilitação: 2</t>
  </si>
  <si>
    <t>Vestibular: 5 / Nova Habilitação: 2</t>
  </si>
  <si>
    <t>Enfermagem</t>
  </si>
  <si>
    <t>Engenharia Civil</t>
  </si>
  <si>
    <t>Engenharia Alimentos</t>
  </si>
  <si>
    <t>Engenharia de Produção - Agroindústria</t>
  </si>
  <si>
    <t>Engenharia de Produção - Confecção Industrial</t>
  </si>
  <si>
    <t>Engenharia de Produção - Contrução Civil</t>
  </si>
  <si>
    <t>Engenharia de Produção - Software</t>
  </si>
  <si>
    <t>Engenharia Elétrica</t>
  </si>
  <si>
    <t>Engenharia Mecânica</t>
  </si>
  <si>
    <t>Engenharia Química</t>
  </si>
  <si>
    <t>Estatistica</t>
  </si>
  <si>
    <t>Farmácia</t>
  </si>
  <si>
    <t>Filosofia</t>
  </si>
  <si>
    <t>Vestibular: 40 Nova Habilitação: 2</t>
  </si>
  <si>
    <t>Física</t>
  </si>
  <si>
    <t>Vestibular: 0 Nova Habilitação: 10</t>
  </si>
  <si>
    <t>Vestibular: 60 Nova Habilitação: 10</t>
  </si>
  <si>
    <t>303400 / 3400</t>
  </si>
  <si>
    <t>Geografia</t>
  </si>
  <si>
    <t>Vestibular: 45 Nova Habilitação: 7</t>
  </si>
  <si>
    <t>Vestibular: 40 Nova Habilitação: 4</t>
  </si>
  <si>
    <t>História</t>
  </si>
  <si>
    <t>Informática</t>
  </si>
  <si>
    <t>408090 / 22658</t>
  </si>
  <si>
    <t>Letras - Inglês</t>
  </si>
  <si>
    <t>Vestibular: 40 Nova Habilitação: 12</t>
  </si>
  <si>
    <t>Letras - Português</t>
  </si>
  <si>
    <t>Vestibular: 40 Nova Habilitação: 7</t>
  </si>
  <si>
    <t>Letras - Português/Francês</t>
  </si>
  <si>
    <t>Vestibular: 40 Nova Habilitação: 20</t>
  </si>
  <si>
    <t>Letras - Português/Inglês</t>
  </si>
  <si>
    <t>Matemática</t>
  </si>
  <si>
    <t>Vestibular: 85 Nova Habilitação: 4</t>
  </si>
  <si>
    <t>Vestibular: 42 Nova Habilitação: 6</t>
  </si>
  <si>
    <t>Medicina</t>
  </si>
  <si>
    <t>Música - Educação Musical</t>
  </si>
  <si>
    <t>Vestibular: 18 Nova Habilitação: 7</t>
  </si>
  <si>
    <t>Música - Canto</t>
  </si>
  <si>
    <t>Vestibular: 2 Nova Habilitação: 1</t>
  </si>
  <si>
    <t xml:space="preserve">Música - Composição </t>
  </si>
  <si>
    <t>Vestibular: 5 Nova Habilitação: 8</t>
  </si>
  <si>
    <t>Música - Regência</t>
  </si>
  <si>
    <t>Vestibular: 6 Nova Habilitação: 7</t>
  </si>
  <si>
    <t>Música - Instrumento/Contrabaixo</t>
  </si>
  <si>
    <t>Vestibular: 1 Nova Habilitação: 1</t>
  </si>
  <si>
    <t>Música - Instrumento/Flauta
Transversal</t>
  </si>
  <si>
    <t>Vestibular: 1 Nova Habilitação: 2</t>
  </si>
  <si>
    <t>Música - Instrumento/Piano</t>
  </si>
  <si>
    <t>Música - Instrumento/Violão</t>
  </si>
  <si>
    <t>Musica- Instrumento/Violino</t>
  </si>
  <si>
    <t>Musica - Instrumento/Violoncelo</t>
  </si>
  <si>
    <t>Musica - Instrumento/Viola</t>
  </si>
  <si>
    <t>Odontologia</t>
  </si>
  <si>
    <t>Pedagogia</t>
  </si>
  <si>
    <t xml:space="preserve">Pedagogia </t>
  </si>
  <si>
    <t>Formação Psicologo</t>
  </si>
  <si>
    <t>Psicologia</t>
  </si>
  <si>
    <t>Química</t>
  </si>
  <si>
    <t>Vestibular: 44 Nova Habilitação: 4</t>
  </si>
  <si>
    <t>Secretariado Executivo Trilíngue</t>
  </si>
  <si>
    <t>Tecnologia em Biotecnologia</t>
  </si>
  <si>
    <t>TEC</t>
  </si>
  <si>
    <t xml:space="preserve">Zootecnia </t>
  </si>
  <si>
    <t>Câmpus Regional de Cianorte</t>
  </si>
  <si>
    <t>CIANORTE</t>
  </si>
  <si>
    <t>NÃO</t>
  </si>
  <si>
    <t>Design</t>
  </si>
  <si>
    <t>Moda</t>
  </si>
  <si>
    <t>Câmpus Regional de Goioerê</t>
  </si>
  <si>
    <t>GOIOERÊ</t>
  </si>
  <si>
    <t>Engenharia de Produção</t>
  </si>
  <si>
    <t>Engenharia Têxtil</t>
  </si>
  <si>
    <t>Ciências</t>
  </si>
  <si>
    <t>Câmpus Regional do Arenito</t>
  </si>
  <si>
    <t>CIDADE GAUCHA</t>
  </si>
  <si>
    <t>Engenharia Agrícola</t>
  </si>
  <si>
    <t>Câmpus Regional de Umuarama</t>
  </si>
  <si>
    <t>UMUARAMA</t>
  </si>
  <si>
    <t>Engenharia Ambiental</t>
  </si>
  <si>
    <t>Engenharia de Alimentos</t>
  </si>
  <si>
    <t>Medicina Veterinária</t>
  </si>
  <si>
    <t xml:space="preserve">Tecnólogo </t>
  </si>
  <si>
    <t>Tecnologia em Alimentos</t>
  </si>
  <si>
    <t>Tecnologia em Construção Civil</t>
  </si>
  <si>
    <t>Tecnologia em Meio Ambiente</t>
  </si>
  <si>
    <t>Câmpus Regional do Vale do Ivaí</t>
  </si>
  <si>
    <t>IVAOPORÃ</t>
  </si>
  <si>
    <t>Serviço Social</t>
  </si>
  <si>
    <t>Câmpus Central</t>
  </si>
  <si>
    <t>PONTA GROSSA</t>
  </si>
  <si>
    <t xml:space="preserve">Administração </t>
  </si>
  <si>
    <t>Administração - Comercio Exterior</t>
  </si>
  <si>
    <t>Jornalismo</t>
  </si>
  <si>
    <t>Turismo</t>
  </si>
  <si>
    <t>Letras - Português/Espanhol</t>
  </si>
  <si>
    <t>Câmpus Uvaranas</t>
  </si>
  <si>
    <t>Música</t>
  </si>
  <si>
    <t xml:space="preserve">Química </t>
  </si>
  <si>
    <t>Engenharia de Materiais</t>
  </si>
  <si>
    <t>Engenharia de Software</t>
  </si>
  <si>
    <t>Engenharia de Computação</t>
  </si>
  <si>
    <t>Zootecnia</t>
  </si>
  <si>
    <t>Câmpus de Telemaco Borba</t>
  </si>
  <si>
    <t>TELEMACO BORBA</t>
  </si>
  <si>
    <t>Cascavel</t>
  </si>
  <si>
    <t>CASCAVEL</t>
  </si>
  <si>
    <t>Fisioterapia</t>
  </si>
  <si>
    <t>Letras - Português/Italiano</t>
  </si>
  <si>
    <t>Foz do Iguaçu</t>
  </si>
  <si>
    <t>FOZ DO IGAUÇU</t>
  </si>
  <si>
    <t>Hotelaria</t>
  </si>
  <si>
    <t>Não se Aplica</t>
  </si>
  <si>
    <t xml:space="preserve">Engenharia Elétrica       </t>
  </si>
  <si>
    <t xml:space="preserve">Engenharia Mecânica            </t>
  </si>
  <si>
    <t>Francisco Beltrão</t>
  </si>
  <si>
    <t>FRANCISCO BELTRÃO</t>
  </si>
  <si>
    <t>Curso Novo</t>
  </si>
  <si>
    <t>Nutrição</t>
  </si>
  <si>
    <t>Marechal Cândido Rondon</t>
  </si>
  <si>
    <t>MARECHAL CÂNDIDO RONDON</t>
  </si>
  <si>
    <t xml:space="preserve">Educação Física </t>
  </si>
  <si>
    <t xml:space="preserve">História </t>
  </si>
  <si>
    <t>Letras - Português/Alemão</t>
  </si>
  <si>
    <t>Toledo</t>
  </si>
  <si>
    <t>TOLEDO</t>
  </si>
  <si>
    <t>19397/319397</t>
  </si>
  <si>
    <t>Secretariado Executivo</t>
  </si>
  <si>
    <t xml:space="preserve">Engenharia Química                 </t>
  </si>
  <si>
    <t xml:space="preserve">Engenharia de Pesca      </t>
  </si>
  <si>
    <t>Campus Santa Cruz</t>
  </si>
  <si>
    <t>GUARAPUAVA</t>
  </si>
  <si>
    <t>Arte</t>
  </si>
  <si>
    <t>*SC</t>
  </si>
  <si>
    <t>Comunicação Social – Jornalismo</t>
  </si>
  <si>
    <t>Comunicação Social – Publicidade e Propaganda</t>
  </si>
  <si>
    <t>Letras Inglês e Literaturas de Língua Inglesa</t>
  </si>
  <si>
    <t>Letras Português e Literaturas de Língua Portuguesa</t>
  </si>
  <si>
    <t>Campus Cedeteg</t>
  </si>
  <si>
    <t>Matemática Aplicada e Computacional</t>
  </si>
  <si>
    <t xml:space="preserve">Medicina </t>
  </si>
  <si>
    <t>Campus Irati</t>
  </si>
  <si>
    <t>IRATI</t>
  </si>
  <si>
    <t>Engenharia Florestal</t>
  </si>
  <si>
    <t>Fonoaudiologia</t>
  </si>
  <si>
    <t>Letras - Espanhol</t>
  </si>
  <si>
    <t>Laranjeiras do Sul</t>
  </si>
  <si>
    <t>LARANJEIRAS DO SUL</t>
  </si>
  <si>
    <t>Pitanga</t>
  </si>
  <si>
    <t>PITANGA</t>
  </si>
  <si>
    <t>Prudentópolis</t>
  </si>
  <si>
    <t>PRUDENTÓPOLIS</t>
  </si>
  <si>
    <t>Coronel vivida</t>
  </si>
  <si>
    <t>CORONEL VIVIDA</t>
  </si>
  <si>
    <t>Chopinzinho</t>
  </si>
  <si>
    <t>CHOPINZINHO</t>
  </si>
  <si>
    <t>Cornélio Procópio</t>
  </si>
  <si>
    <t>CORNÉLIO PROCÓPIO</t>
  </si>
  <si>
    <t>JACAREZINHO</t>
  </si>
  <si>
    <t>integral</t>
  </si>
  <si>
    <t>Letras - Português e Inglês</t>
  </si>
  <si>
    <t>Vespertino/Noturno</t>
  </si>
  <si>
    <t>Jacarezinho</t>
  </si>
  <si>
    <t>Letras - Português e Espanhol</t>
  </si>
  <si>
    <t>-</t>
  </si>
  <si>
    <t>Bandeirantes</t>
  </si>
  <si>
    <t>BANDEIRANTES</t>
  </si>
  <si>
    <t>Computação</t>
  </si>
  <si>
    <t>Sistemas de Informação</t>
  </si>
  <si>
    <t>APUCARANA</t>
  </si>
  <si>
    <t>PARANAVAÍ</t>
  </si>
  <si>
    <t>SC</t>
  </si>
  <si>
    <t>Turismo e Negócios</t>
  </si>
  <si>
    <t>CAMPO MOURÃO</t>
  </si>
  <si>
    <t>Eng. de Produção Agroindustrial</t>
  </si>
  <si>
    <t>Licencitura-zerar</t>
  </si>
  <si>
    <t>Turismo e Meio Ambiente</t>
  </si>
  <si>
    <t>CURITIBA I</t>
  </si>
  <si>
    <t>CURITIBA</t>
  </si>
  <si>
    <t>Canto</t>
  </si>
  <si>
    <t>Composição e Regência</t>
  </si>
  <si>
    <t>Noturno/Matutino</t>
  </si>
  <si>
    <t>Instrumento</t>
  </si>
  <si>
    <t>CURITIBA II</t>
  </si>
  <si>
    <t>Cinema e Audiovisual</t>
  </si>
  <si>
    <t>Dança</t>
  </si>
  <si>
    <t>Música Popular</t>
  </si>
  <si>
    <t>Musicoterapia</t>
  </si>
  <si>
    <t>Teatro</t>
  </si>
  <si>
    <t>PARANAGUÁ</t>
  </si>
  <si>
    <t xml:space="preserve">Letras - Português </t>
  </si>
  <si>
    <t>Integral/Matutino</t>
  </si>
  <si>
    <t>UNIÃO DA VITÓRIA</t>
  </si>
  <si>
    <t>MODALIDADE</t>
  </si>
  <si>
    <t xml:space="preserve">NOME DO CURSO DE RESIDEÊCIA </t>
  </si>
  <si>
    <t>SITUAÇÃO</t>
  </si>
  <si>
    <t>NÚMERO TOTAL DE ALUNOS MATRICULADOS (2017)</t>
  </si>
  <si>
    <r>
      <rPr>
        <b/>
        <sz val="11"/>
        <rFont val="Calibri"/>
        <charset val="134"/>
        <scheme val="minor"/>
      </rPr>
      <t>PESO DO GRUPO (PG</t>
    </r>
    <r>
      <rPr>
        <b/>
        <vertAlign val="subscript"/>
        <sz val="11"/>
        <rFont val="Calibri"/>
        <charset val="134"/>
        <scheme val="minor"/>
      </rPr>
      <t>i</t>
    </r>
    <r>
      <rPr>
        <b/>
        <sz val="11"/>
        <rFont val="Calibri"/>
        <charset val="134"/>
        <scheme val="minor"/>
      </rPr>
      <t>)</t>
    </r>
  </si>
  <si>
    <t>TARMi</t>
  </si>
  <si>
    <t xml:space="preserve">TOTAL DE TARMi </t>
  </si>
  <si>
    <t>RESIDÊNCIA EM ENFERMAGEM</t>
  </si>
  <si>
    <t>ENFERMAGEM - Cuidados Intensivos no Adulto</t>
  </si>
  <si>
    <t>EM FUNCIONAMENTO</t>
  </si>
  <si>
    <t>ENFERMAGEM - ENGerência de Serviços de Enfermagem</t>
  </si>
  <si>
    <t>ENFERMAGEM - Infectologia</t>
  </si>
  <si>
    <t>ENFERMAGEM - Neonatal</t>
  </si>
  <si>
    <t>ENFERMAGEM - Obstétrica</t>
  </si>
  <si>
    <t>ENFERMAGEM - Perioperatória</t>
  </si>
  <si>
    <t>ENFERMAGEM - Saúde da Criança</t>
  </si>
  <si>
    <t>ENFERMAGEM - Urgência e Emergência</t>
  </si>
  <si>
    <t>RESIDÊNCIA EM FARMÁCIA</t>
  </si>
  <si>
    <t>FARMÁCIA - Análises Clínicas</t>
  </si>
  <si>
    <t>FORMAÁCIA - Farmácia Hospitalar e Clínica</t>
  </si>
  <si>
    <t>RESIDÊNCIA EM FISIOTERAPIA</t>
  </si>
  <si>
    <t>FISIOTERAPIA - Pediatria</t>
  </si>
  <si>
    <t>FISIOTERAPIA - Uroginecologia e Obstet. Funcional</t>
  </si>
  <si>
    <t>FISIOTERAPIA - Neuro Funcional (Adulto)</t>
  </si>
  <si>
    <t>FISIOTERAPIA - Fisioterapia Pulmonar</t>
  </si>
  <si>
    <t>FISIOTERAPIA - Fisioterapia Traumato-Ortopédica Funcional</t>
  </si>
  <si>
    <t>RESIDÊNCIA EM ODONTOLOGIA</t>
  </si>
  <si>
    <t>ODONTOLOGIA - Dentística</t>
  </si>
  <si>
    <t>ODONTOLOGIA - Odont. na área Cir. e Traumat. Buco-Maxilo-Facial</t>
  </si>
  <si>
    <t>ODONTOLOGIA - Odontopediatria</t>
  </si>
  <si>
    <t>ODONTOLOGIA - Periodontia</t>
  </si>
  <si>
    <t>ODONTOLOGIA - Prótese Dentária</t>
  </si>
  <si>
    <t>ODONTOLOGIA - Radiologia Odontológica e Imaginologia</t>
  </si>
  <si>
    <t>RESIDÊNCIA MED. VETERINÁRIA</t>
  </si>
  <si>
    <t>MED. VETERINÁRIA - Clín. Méd., Cir. Rep. Gdes Anim.</t>
  </si>
  <si>
    <t>MED. VETERINÁRIA - Clín. Cirúrg. de An. Companhia</t>
  </si>
  <si>
    <t>MED. VETERINÁRIA - Diagnóstico p/Imagem An. Comp</t>
  </si>
  <si>
    <t>MED. VETERINÁRIA - Anestesiologia de An. Comp.</t>
  </si>
  <si>
    <t>MED. VETERINÁRIA - Clín. Méd. Anim.de Companhia</t>
  </si>
  <si>
    <t>MED. VETERINÁRIA - Saúde Pública Veterinária</t>
  </si>
  <si>
    <t>MED. VETERINÁRIA - Teriogenologia de An. Comp.</t>
  </si>
  <si>
    <t>MED. VETERINÁRIA - Moléstias Parasitárias</t>
  </si>
  <si>
    <t>MED. VETERINÁRIA - Toxicologia Veterinária</t>
  </si>
  <si>
    <t>MED. VETERINÁRIA - Med. Aviária</t>
  </si>
  <si>
    <t>MED. VETERINÁRIA - Insp. de Leite e Deriv.</t>
  </si>
  <si>
    <t>MED. VETERINÁRIA - Moléstias Infecciosas</t>
  </si>
  <si>
    <t>MED. VETERINÁRIA - área de Patol. Clínica Veterin</t>
  </si>
  <si>
    <t>MED. VETERINÁRIA - Medicina Aviária</t>
  </si>
  <si>
    <t>MED. VETERINÁRIA - Patologia Animal</t>
  </si>
  <si>
    <t>RESIDÊNCIA MÉDICA</t>
  </si>
  <si>
    <t>RESIDÊNCIA MÉDICA - Anestesiologia</t>
  </si>
  <si>
    <t>RESIDÊNCIA MÉDICA - Angiorradiologia e Cirurgia Endovascular</t>
  </si>
  <si>
    <t>RESIDÊNCIA MÉDICA - Cardiologia</t>
  </si>
  <si>
    <t>RESIDÊNCIA MÉDICA - Cirurgia Geral</t>
  </si>
  <si>
    <t>RESIDÊNCIA MÉDICA - Cirurgia Pediátrica</t>
  </si>
  <si>
    <t>RESIDÊNCIA MÉDICA - Cirurgia Vascular</t>
  </si>
  <si>
    <t>RESIDÊNCIA MÉDICA - Clínica Médica</t>
  </si>
  <si>
    <t>RESIDÊNCIA MÉDICA - Dermatologia</t>
  </si>
  <si>
    <t>RESIDÊNCIA MÉDICA - Endocrinologia e Metabologia</t>
  </si>
  <si>
    <t>RESIDÊNCIA MÉDICA - Gastroenterologia</t>
  </si>
  <si>
    <t>RESIDÊNCIA MÉDICA - Infectol. Pediátrica - área de atuaç. da Pediatria</t>
  </si>
  <si>
    <t>RESIDÊNCIA MÉDICA - Infectologia</t>
  </si>
  <si>
    <t>RESIDÊNCIA MÉDICA - Med. Intens. Pediátrica - área de atuação da Ped.</t>
  </si>
  <si>
    <t>RESIDÊNCIA MÉDICA - Medicina Intensiva</t>
  </si>
  <si>
    <t>RESIDÊNCIA MÉDICA - Neonatologia - área de atuação da Pediatria</t>
  </si>
  <si>
    <t>RESIDÊNCIA MÉDICA - Neurocirurgia</t>
  </si>
  <si>
    <t>RESIDÊNCIA MÉDICA - Neurologia</t>
  </si>
  <si>
    <t>RESIDÊNCIA MÉDICA - Obstetrícia e Ginecologia</t>
  </si>
  <si>
    <t>RESIDÊNCIA MÉDICA - Oftalmologia</t>
  </si>
  <si>
    <t>RESIDÊNCIA MÉDICA - Ortopedia e Traumatologia</t>
  </si>
  <si>
    <t>RESIDÊNCIA MÉDICA - Otorrinolaringologia</t>
  </si>
  <si>
    <t>RESIDÊNCIA MÉDICA - Patologia</t>
  </si>
  <si>
    <t>RESIDÊNCIA MÉDICA - Pediatria</t>
  </si>
  <si>
    <t>RESIDÊNCIA MÉDICA - Pneumologia</t>
  </si>
  <si>
    <t>RESIDÊNCIA MÉDICA - Psiquiatria</t>
  </si>
  <si>
    <t>RESIDÊNCIA MÉDICA - Reumatologia</t>
  </si>
  <si>
    <t>RESIDÊNCIA MÉDICA - Urologia</t>
  </si>
  <si>
    <t>RESIDÊNCIA MULTIPROFISSIONAL</t>
  </si>
  <si>
    <t>RESIDÊNCIA MULTIPROFISSIONAL - Saúde da Família</t>
  </si>
  <si>
    <t>RESIDÊNCIA MULTIPROFISSIONAL  - Saúde da Mulher</t>
  </si>
  <si>
    <t>RESIDÊNCIA MÉDICA - Medicina de Família e Comunidade</t>
  </si>
  <si>
    <t>RESIDÊNCIA MÉDICA - Medicina Intensiva Pediátrica</t>
  </si>
  <si>
    <t>RESIDÊNCIA EM ODONTOLOGIA - Cirurgia e Traumatologia Bucomaxilofacial</t>
  </si>
  <si>
    <t>RESIDÊNCIA EM ODONTOLOGIA - Endodontia</t>
  </si>
  <si>
    <t>RESIDÊNCIA EM FARMÁCIA - Análises Clínicas na Atenção à Urgência e Emergência</t>
  </si>
  <si>
    <t>RESIDÊNCIA EM ODONTOLOGIA - Odontopediatria</t>
  </si>
  <si>
    <t>RESIDÊNCIA EM ODONTOLOGIA - Periodontia</t>
  </si>
  <si>
    <t>RESIDÊNCIA EM ODONTOLOGIA -Prótese Dentária</t>
  </si>
  <si>
    <t>RESIDÊNCIA EM ODONTOLOGIA - Radiologia Odontológica e Imaginologia</t>
  </si>
  <si>
    <t>RESIDÊNCIA EM ODONTOLOGIA - Saúde Coletiva e da Família</t>
  </si>
  <si>
    <t>RESIDÊNCIA MULTIPROFISSIONAL - Atenção à Urgência e Emergência</t>
  </si>
  <si>
    <t>HU</t>
  </si>
  <si>
    <t>RESIDÊNCIA MULTIPROFISSIONAL - Saúde do idoso – Fisioterapia</t>
  </si>
  <si>
    <t>RESIDÊNCIA MULTIPROFISSIONAL - Saúde do idoso - Serviço social</t>
  </si>
  <si>
    <t>RESIDÊNCIA MULTIPROFISSIONAL - Saúde do idoso - Enfermagem</t>
  </si>
  <si>
    <t>RESIDÊNCIA MULTIPROFISSIONAL - Saúde do idoso - Odontologia</t>
  </si>
  <si>
    <t>RESIDÊNCIA MULTIPROFISSIONAL - Saúde do idoso - Farmácia</t>
  </si>
  <si>
    <t>RESIDÊNCIA MULTIPROFISSIONAL - Intensivismo - Fisioterapia</t>
  </si>
  <si>
    <t>RESIDÊNCIA MULTIPROFISSIONAL - Intensivismo - Serviço social</t>
  </si>
  <si>
    <t>RESIDÊNCIA MULTIPROFISSIONAL - Intensivismo - Enfermagem</t>
  </si>
  <si>
    <t>RESIDÊNCIA MULTIPROFISSIONAL - Intensivismo - Odontologia</t>
  </si>
  <si>
    <t>RESIDÊNCIA MULTIPROFISSIONAL - Intensivismo - Farmácia</t>
  </si>
  <si>
    <t>RESIDÊNCIA MULTIPROFISSIONAL - Intensivismo - Análises clínicas</t>
  </si>
  <si>
    <t>RESIDÊNCIA MULTIPROFISSIONAL - Neonatologia - Fisioterapia</t>
  </si>
  <si>
    <t>RESIDÊNCIA MULTIPROFISSIONAL - Neonatologia - Serviço social</t>
  </si>
  <si>
    <t>RESIDÊNCIA MULTIPROFISSIONAL - Neonatologia - Enfermagem</t>
  </si>
  <si>
    <t>RESIDÊNCIA MULTIPROFISSIONAL - Neonatologia - Odontologia</t>
  </si>
  <si>
    <t>RESIDÊNCIA MULTIPROFISSIONAL - Neonatologia - Farmácia</t>
  </si>
  <si>
    <t>RESIDÊNCIA MULTIPROFISSIONAL - Neonatologia - Análises clínicas</t>
  </si>
  <si>
    <t>RESIDÊNCIA MULTIPROFISSIONAL - Urgência e emergência - Fisioterapia</t>
  </si>
  <si>
    <t>RESIDÊNCIA MULTIPROFISSIONAL - Urgência e emergência - Serviço social</t>
  </si>
  <si>
    <t>RESIDÊNCIA MULTIPROFISSIONAL - Urgência e emergência - Enfermagem</t>
  </si>
  <si>
    <t>RESIDÊNCIA MULTIPROFISSIONAL - Urgência e emergência - Farmácia</t>
  </si>
  <si>
    <t>RESIDÊNCIA MULTIPROFISSIONAL - Urgência e emergência - Análises clínicas</t>
  </si>
  <si>
    <t>RESIDÊNCIA MULTIPROFISSIONAL - Reabilitação - Fisioterapia</t>
  </si>
  <si>
    <t>RESIDÊNCIA MULTIPROFISSIONAL - Reabilitação - Serviço social</t>
  </si>
  <si>
    <t>RESIDÊNCIA MULTIPROFISSIONAL - Reabilitação - Educação física</t>
  </si>
  <si>
    <t>RESIDÊNCIA MULTIPROFISSIONAL - Reabilitação - Fonoaudiologia</t>
  </si>
  <si>
    <t>RESIDÊNCIA UNIPROFISSIONAL</t>
  </si>
  <si>
    <t xml:space="preserve">RESIDÊNCIA UNIPROFISSIONAL - Enfermagem obstétrica </t>
  </si>
  <si>
    <t>RESIDÊNCIA UNIPROFISSIONAL - Bucomaxilofacial</t>
  </si>
  <si>
    <t>RESIDÊNCIA MÉDICA - Cirurgia geral</t>
  </si>
  <si>
    <t>RESIDÊNCIA MÉDICA - Clínica médica</t>
  </si>
  <si>
    <t>RESIDÊNCIA MÉDICA - Medicina da família e comunidade</t>
  </si>
  <si>
    <t>SUSPENSO</t>
  </si>
  <si>
    <t>RESIDÊNCIA MÉDICA - Radiologia e diagnóstico por imagem</t>
  </si>
  <si>
    <t>RESIDÊNCIA MÉDICA - Cirurgia vascular</t>
  </si>
  <si>
    <t>RESIDÊNCIA MÉDICA - Medicina intensiva</t>
  </si>
  <si>
    <t>RESIDÊNCIA MÉDICA - Ortopedia e traumatologia</t>
  </si>
  <si>
    <t>RESIDÊNCIA EM ODONTOLOGIA - Cirurgia e Traumatologia Buco Maxilo Facial</t>
  </si>
  <si>
    <t xml:space="preserve">RESIDÊNCIA EM ODONTOLOGIA - Reabilitação Oral - Dentística e Prótese </t>
  </si>
  <si>
    <t>NÃO INICIOU</t>
  </si>
  <si>
    <t>RESIDÊNCIA EM ENFERMAGEM -Gerenciamento de Enfermagem em Clínica Médica e Cirúrgica</t>
  </si>
  <si>
    <t>RESIDÊNCIA EM ENFERMAGEM - Especialidade em Vigilância em Saúde e Controle de Infecções</t>
  </si>
  <si>
    <t>RESIDÊNCIA EM FISIOTERAPIA - Terapia Intensiva</t>
  </si>
  <si>
    <t>RESIDÊNCIA EM FISIOTERAPIA - Hospitalar</t>
  </si>
  <si>
    <t>RESIDÊNCIA MÉDICA - Medicina</t>
  </si>
  <si>
    <t>RESIDÊNCIA EM FARMÁCIA - Análises Clínicas</t>
  </si>
  <si>
    <t>RESIDÊNCIA EM FARMÁCIA - Farmácia Hospitalar</t>
  </si>
  <si>
    <t>RESIDÊNCIA EM FARMÁCIA - Farmácia Industrial</t>
  </si>
  <si>
    <t>CEDETEG</t>
  </si>
  <si>
    <t>RESIDÊNCIA MED. VETERINÁRIA - Aprimoramento Em Medicina Veterinária</t>
  </si>
  <si>
    <t>RESIDÊNCIA MULTIPROFISSIONAL - Atenção Primária Em Saúde Da Família</t>
  </si>
  <si>
    <t>LUIZ MENEGHEL</t>
  </si>
  <si>
    <t>RESIDÊNCIA MED. VETERINÁRIA - Medicina Veterinária</t>
  </si>
  <si>
    <t>RESIDÊNCIA MULTIPROFISSIONAL - Reabilitação Física</t>
  </si>
  <si>
    <t>NOME DA GRANDE AREA DE CONHECIMENTO</t>
  </si>
  <si>
    <t>ÁREA DE CONHECIMENTO</t>
  </si>
  <si>
    <t>ÁREA BÁSICA</t>
  </si>
  <si>
    <t>CÓDIGO</t>
  </si>
  <si>
    <t>NOME DO PROGRAMA</t>
  </si>
  <si>
    <t>NÍVEL</t>
  </si>
  <si>
    <t>CONCENITO</t>
  </si>
  <si>
    <t>ANO DE INICIO DO PROGRAMA</t>
  </si>
  <si>
    <t>ANO DE INICIO DO NÍVEL</t>
  </si>
  <si>
    <t>CURSO CONSOLIDADO OU NOVO</t>
  </si>
  <si>
    <t>ÁREA</t>
  </si>
  <si>
    <r>
      <rPr>
        <b/>
        <sz val="11"/>
        <rFont val="Calibri"/>
        <charset val="134"/>
        <scheme val="minor"/>
      </rPr>
      <t>PESO DO GRUPO DO CURSO DE MESTRADO - PM</t>
    </r>
    <r>
      <rPr>
        <b/>
        <i/>
        <vertAlign val="subscript"/>
        <sz val="11"/>
        <rFont val="Calibri"/>
        <charset val="134"/>
        <scheme val="minor"/>
      </rPr>
      <t>i</t>
    </r>
  </si>
  <si>
    <r>
      <rPr>
        <b/>
        <sz val="11"/>
        <rFont val="Calibri"/>
        <charset val="134"/>
        <scheme val="minor"/>
      </rPr>
      <t>NÚMERO TOTAL DE MATRICULADOS EM 2017 - NAMM</t>
    </r>
    <r>
      <rPr>
        <b/>
        <vertAlign val="subscript"/>
        <sz val="11"/>
        <rFont val="Calibri"/>
        <charset val="134"/>
        <scheme val="minor"/>
      </rPr>
      <t>i</t>
    </r>
    <r>
      <rPr>
        <b/>
        <sz val="11"/>
        <rFont val="Calibri"/>
        <charset val="134"/>
        <scheme val="minor"/>
      </rPr>
      <t xml:space="preserve"> (Dados Abertos CAPES - Ano Base 2017</t>
    </r>
  </si>
  <si>
    <r>
      <rPr>
        <b/>
        <sz val="11"/>
        <rFont val="Calibri"/>
        <charset val="134"/>
        <scheme val="minor"/>
      </rPr>
      <t>NÚMERO TOTAL DE TITULADOS EM 2017 - NACM</t>
    </r>
    <r>
      <rPr>
        <b/>
        <vertAlign val="subscript"/>
        <sz val="11"/>
        <rFont val="Calibri"/>
        <charset val="134"/>
        <scheme val="minor"/>
      </rPr>
      <t>i</t>
    </r>
    <r>
      <rPr>
        <b/>
        <sz val="11"/>
        <rFont val="Calibri"/>
        <charset val="134"/>
        <scheme val="minor"/>
      </rPr>
      <t xml:space="preserve"> (Dados Abertos CAPES - Ano Base 2017</t>
    </r>
  </si>
  <si>
    <r>
      <rPr>
        <b/>
        <sz val="11"/>
        <rFont val="Calibri"/>
        <charset val="134"/>
        <scheme val="minor"/>
      </rPr>
      <t>FATOR DE MODALIDADE DO MESTRADO - FMM</t>
    </r>
    <r>
      <rPr>
        <b/>
        <i/>
        <vertAlign val="subscript"/>
        <sz val="11"/>
        <rFont val="Calibri"/>
        <charset val="134"/>
        <scheme val="minor"/>
      </rPr>
      <t>i</t>
    </r>
  </si>
  <si>
    <r>
      <rPr>
        <b/>
        <sz val="11"/>
        <rFont val="Calibri"/>
        <charset val="134"/>
        <scheme val="minor"/>
      </rPr>
      <t>FATOR DE QUALIDADE DO MESTRADO - FQM</t>
    </r>
    <r>
      <rPr>
        <b/>
        <i/>
        <vertAlign val="subscript"/>
        <sz val="11"/>
        <rFont val="Calibri"/>
        <charset val="134"/>
        <scheme val="minor"/>
      </rPr>
      <t>i</t>
    </r>
  </si>
  <si>
    <r>
      <rPr>
        <b/>
        <sz val="11"/>
        <rFont val="Calibri"/>
        <charset val="134"/>
        <scheme val="minor"/>
      </rPr>
      <t>TOTAL DE ALUNOS EQUIVALENTES - TAEM</t>
    </r>
    <r>
      <rPr>
        <b/>
        <i/>
        <vertAlign val="subscript"/>
        <sz val="11"/>
        <rFont val="Calibri"/>
        <charset val="134"/>
        <scheme val="minor"/>
      </rPr>
      <t>i</t>
    </r>
  </si>
  <si>
    <t>CIÊNCIAS AGRÁRIAS</t>
  </si>
  <si>
    <t>CIÊNCIA E TECNOLOGIA DE ALIMENTOS</t>
  </si>
  <si>
    <t>ACADÊMICO</t>
  </si>
  <si>
    <t>40002012003P9</t>
  </si>
  <si>
    <t>CIÊNCIAS DE ALIMENTOS</t>
  </si>
  <si>
    <t>MESTRADO</t>
  </si>
  <si>
    <t>CONSOLIDADO</t>
  </si>
  <si>
    <t>MEDICINA VETERINÁRIA</t>
  </si>
  <si>
    <t>40002012009P7</t>
  </si>
  <si>
    <t>CIÊNCIA ANIMAL</t>
  </si>
  <si>
    <t>FITOTECNIA</t>
  </si>
  <si>
    <t>40002012013P4</t>
  </si>
  <si>
    <t>PROFISSIONAL</t>
  </si>
  <si>
    <t>40002012049P9</t>
  </si>
  <si>
    <t>CLÍNICAS VETERINÁRIAS</t>
  </si>
  <si>
    <t>MESTRADO PROFISSIONAL</t>
  </si>
  <si>
    <t>NOVO</t>
  </si>
  <si>
    <t>CIÊNCIAS BIOLÓGICAS</t>
  </si>
  <si>
    <t>FISIOLOGIA</t>
  </si>
  <si>
    <t>33147019001P2</t>
  </si>
  <si>
    <t>MULTICÊNTRICO EM CIÊNCIAS FISIOLÓGICAS</t>
  </si>
  <si>
    <t>GENÉTICA</t>
  </si>
  <si>
    <t>40002012005P1</t>
  </si>
  <si>
    <t>GENÉTICA E BIOLOGIA MOLECULAR</t>
  </si>
  <si>
    <t>MICROBIOLOGIA</t>
  </si>
  <si>
    <t>40002012016P3</t>
  </si>
  <si>
    <t>ZOOLOGIA</t>
  </si>
  <si>
    <t>TAXONOMIA DOS GRUPOS RECENTES</t>
  </si>
  <si>
    <t>40002012019P2</t>
  </si>
  <si>
    <t>CIÊNCIAS DA SAÚDE</t>
  </si>
  <si>
    <t>SAÚDE COLETIVA</t>
  </si>
  <si>
    <t>40002012008P0</t>
  </si>
  <si>
    <t>MEDICINA</t>
  </si>
  <si>
    <t>ANATOMIA PATOLÓGICA E PATOLOGIA CLÍNICA</t>
  </si>
  <si>
    <t>40002012026P9</t>
  </si>
  <si>
    <t>PATOLOGIA EXPERIMENTAL</t>
  </si>
  <si>
    <t>EDUCAÇÃO FÍSICA</t>
  </si>
  <si>
    <t>40002012029P8</t>
  </si>
  <si>
    <t>FISIOTERAPIA E TERAPIA OCUPACIONAL</t>
  </si>
  <si>
    <t>40002012042P4</t>
  </si>
  <si>
    <t>CIÊNCIAS DA REABILITAÇÃO</t>
  </si>
  <si>
    <t>40002012046P0</t>
  </si>
  <si>
    <t>ENFERMAGEM</t>
  </si>
  <si>
    <t>40002012047P6</t>
  </si>
  <si>
    <t>40002012170P2</t>
  </si>
  <si>
    <t>FISIOPATOLOGIA CLÍNICA E LABORATORIAL</t>
  </si>
  <si>
    <t>FARMÁCIA</t>
  </si>
  <si>
    <t>40002012172P5</t>
  </si>
  <si>
    <t>CIÊNCIAS FARMACÊUTICAS</t>
  </si>
  <si>
    <t>CIÊNCIAS EXATAS E DA TERRA</t>
  </si>
  <si>
    <t>QUÍMICA</t>
  </si>
  <si>
    <t>31001017169P2</t>
  </si>
  <si>
    <t>QUÍMICA EM REDE NACIONAL</t>
  </si>
  <si>
    <t>MATEMÁTICA</t>
  </si>
  <si>
    <t>31075010001P2</t>
  </si>
  <si>
    <t>MATEMÁTICA EM REDE NACIONAL</t>
  </si>
  <si>
    <t>FÍSICA</t>
  </si>
  <si>
    <t>33283010001P5</t>
  </si>
  <si>
    <t>ENSINO DE FÍSICA - PROFIS</t>
  </si>
  <si>
    <t>40002012014P0</t>
  </si>
  <si>
    <t>40002012018P6</t>
  </si>
  <si>
    <t>MATEMÁTICA APLICADA</t>
  </si>
  <si>
    <t>40002012030P6</t>
  </si>
  <si>
    <t>MATEMÁTICA APLICADA E COMPUTACIONAL</t>
  </si>
  <si>
    <t>CIÊNCIA DA COMPUTAÇÃO</t>
  </si>
  <si>
    <t>40002012033P5</t>
  </si>
  <si>
    <t>CIÊNCIAS HUMANAS</t>
  </si>
  <si>
    <t>EDUCAÇÃO</t>
  </si>
  <si>
    <t>40002012015P7</t>
  </si>
  <si>
    <t>SOCIOLOGIA</t>
  </si>
  <si>
    <t>40002012017P0</t>
  </si>
  <si>
    <t>PROGRAMA DE PÓS-GRADUAÇÃO EM SOCIOLOGIA</t>
  </si>
  <si>
    <t>GEOGRAFIA</t>
  </si>
  <si>
    <t>40002012021P7</t>
  </si>
  <si>
    <t>PSICOLOGIA</t>
  </si>
  <si>
    <t>40002012028P1</t>
  </si>
  <si>
    <t>ANÁLISE DO COMPORTAMENTO</t>
  </si>
  <si>
    <t>HISTÓRIA</t>
  </si>
  <si>
    <t>40002012032P9</t>
  </si>
  <si>
    <t>HISTÓRIA SOCIAL</t>
  </si>
  <si>
    <t>FILOSOFIA</t>
  </si>
  <si>
    <t>40002012045P3</t>
  </si>
  <si>
    <t>40002012173P1</t>
  </si>
  <si>
    <t>CIÊNCIAS SOCIAIS APLICADAS</t>
  </si>
  <si>
    <t>DIREITO</t>
  </si>
  <si>
    <t>40002012002P2</t>
  </si>
  <si>
    <t>DIREITO NEGOCIAL</t>
  </si>
  <si>
    <t>SERVIÇO SOCIAL</t>
  </si>
  <si>
    <t>40002012020P0</t>
  </si>
  <si>
    <t>SERVIÇO SOCIAL E POLÍTICA SOCIAL</t>
  </si>
  <si>
    <t>COMUNICAÇÃO</t>
  </si>
  <si>
    <t>COMUNICAÇÃO VISUAL</t>
  </si>
  <si>
    <t>40002012034P1</t>
  </si>
  <si>
    <t>ECONOMIA</t>
  </si>
  <si>
    <t>ECONOMIA REGIONAL</t>
  </si>
  <si>
    <t>40002012037P0</t>
  </si>
  <si>
    <t>40002012040P1</t>
  </si>
  <si>
    <t>CIÊNCIA DA INFORMAÇÃO</t>
  </si>
  <si>
    <t>40002012048P2</t>
  </si>
  <si>
    <t>40004015037P3</t>
  </si>
  <si>
    <t>ENGENHARIAS</t>
  </si>
  <si>
    <t>ENGENHARIA ELÉTRICA</t>
  </si>
  <si>
    <t>40002012024P6</t>
  </si>
  <si>
    <t>ENGENHARIA ELETRICA</t>
  </si>
  <si>
    <t>ENGENHARIA CIVIL</t>
  </si>
  <si>
    <t>40002012027P5</t>
  </si>
  <si>
    <t>LINGÜÍSTICA, LETRAS E ARTES</t>
  </si>
  <si>
    <t>LETRAS</t>
  </si>
  <si>
    <t>LÍNGUA PORTUGUESA</t>
  </si>
  <si>
    <t>23001011069P5</t>
  </si>
  <si>
    <t>40002012012P8</t>
  </si>
  <si>
    <t>LINGÜÍSTICA</t>
  </si>
  <si>
    <t>40002012022P3</t>
  </si>
  <si>
    <t>ESTUDOS DA LINGUAGEM</t>
  </si>
  <si>
    <t>LINGÜÍSTICA APLICADA</t>
  </si>
  <si>
    <t>40002012050P7</t>
  </si>
  <si>
    <t>LETRAS ESTRANGEIRAS MODERNAS</t>
  </si>
  <si>
    <t>MULTIDISCIPLINAR</t>
  </si>
  <si>
    <t>BIOTECNOLOGIA</t>
  </si>
  <si>
    <t>40002012023P0</t>
  </si>
  <si>
    <t>ENSINO</t>
  </si>
  <si>
    <t>ENSINO DE CIÊNCIAS E MATEMÁTICA</t>
  </si>
  <si>
    <t>40002012025P2</t>
  </si>
  <si>
    <t>ENSINO DE CIÊNCIAS E EDUCAÇÃO MATEMÁTICA</t>
  </si>
  <si>
    <t>INTERDISCIPLINAR</t>
  </si>
  <si>
    <t>ENGENHARIA/TECNOLOGIA/GESTÃO</t>
  </si>
  <si>
    <t>40002012041P8</t>
  </si>
  <si>
    <t>BIOENERGIA - UEL - UEM - UEPG - UNICENTRO - UNIOESTE - UFPR</t>
  </si>
  <si>
    <t>0004015035P0</t>
  </si>
  <si>
    <t>40004015008P3</t>
  </si>
  <si>
    <t>40004015022P6</t>
  </si>
  <si>
    <t>BIOCIÊNCIAS E FISIOPATOLOGIA</t>
  </si>
  <si>
    <t>SAÚDE E BIOLÓGICAS</t>
  </si>
  <si>
    <t>40004015040P4</t>
  </si>
  <si>
    <t>BIOESTATÍSTICA</t>
  </si>
  <si>
    <t>ECOLOGIA</t>
  </si>
  <si>
    <t>40004015026P1</t>
  </si>
  <si>
    <t>BIOLOGIA COMPARADA</t>
  </si>
  <si>
    <t>40004015042P7</t>
  </si>
  <si>
    <t>BIOTECNOLOGIA AMBIENTAL</t>
  </si>
  <si>
    <t>CIÊNCIA DE ALIMENTOS</t>
  </si>
  <si>
    <t>40004015034P4</t>
  </si>
  <si>
    <t>40004015019P5</t>
  </si>
  <si>
    <t>40004015039P6</t>
  </si>
  <si>
    <t>BIOLOGIA GERAL</t>
  </si>
  <si>
    <t>40004015001P9</t>
  </si>
  <si>
    <t>CIÊNCIAS BIOLÓGICAS (BIOLOGIA CELULAR)</t>
  </si>
  <si>
    <t>CIÊNCIAS CONTÁBEIS</t>
  </si>
  <si>
    <t>40004015044P0</t>
  </si>
  <si>
    <t>DOENÇAS INFECCIOSAS E PARASITÁRIAS</t>
  </si>
  <si>
    <t>40004015021P0</t>
  </si>
  <si>
    <t>40004015018P9</t>
  </si>
  <si>
    <t>40004015071P7</t>
  </si>
  <si>
    <t>CIÊNCIAS FISIOLÓGICAS</t>
  </si>
  <si>
    <t>40004015031P5</t>
  </si>
  <si>
    <t>CIÊNCIAS SOCIAIS</t>
  </si>
  <si>
    <t>40004015005P4</t>
  </si>
  <si>
    <t>ECOLOGIA DE AMBIENTES AQUÁTICOS CONTINENTAIS</t>
  </si>
  <si>
    <t>TEORIA ECONÔMICA</t>
  </si>
  <si>
    <t>40004015007P7</t>
  </si>
  <si>
    <t>40004015004P8</t>
  </si>
  <si>
    <t>EDUCAÇÃO FÍSICA (UEL-UEM)</t>
  </si>
  <si>
    <t>40004015023P2</t>
  </si>
  <si>
    <t>EDUCAÇÃO PARA A CIÊNCIA E A MATEMÁTICA</t>
  </si>
  <si>
    <t>40004015024P9</t>
  </si>
  <si>
    <t>40004015041P0</t>
  </si>
  <si>
    <t>ENGENHARIA DE ALIMENTOS</t>
  </si>
  <si>
    <t>40004015073P0</t>
  </si>
  <si>
    <t>ENGENHARIA MECÂNICA</t>
  </si>
  <si>
    <t>40004015038P0</t>
  </si>
  <si>
    <t>ENGENHARIA QUÍMICA</t>
  </si>
  <si>
    <t>40004015003P1</t>
  </si>
  <si>
    <t>40004015027P8</t>
  </si>
  <si>
    <t>ENGENHARIA URBANA</t>
  </si>
  <si>
    <t>40004015036P7</t>
  </si>
  <si>
    <t>FÍSICA DA MATÉRIA CONDENSADA</t>
  </si>
  <si>
    <t>40004015011P4</t>
  </si>
  <si>
    <t>40004015020P3</t>
  </si>
  <si>
    <t>GENÉTICA E MELHORAMENTO</t>
  </si>
  <si>
    <t>40004015012P0</t>
  </si>
  <si>
    <t>40004015025P5</t>
  </si>
  <si>
    <t>40004015014P3</t>
  </si>
  <si>
    <t>40004015013P7</t>
  </si>
  <si>
    <t>ODONTOLOGIA</t>
  </si>
  <si>
    <t>40004015029P0</t>
  </si>
  <si>
    <t>ODONTOLOGIA INTEGRADA</t>
  </si>
  <si>
    <t>40004015070P0</t>
  </si>
  <si>
    <t>PRODUÇÃO SUSTENTÁVEL E SAÚDE ANIMAL</t>
  </si>
  <si>
    <t>40004015028P4</t>
  </si>
  <si>
    <t>40004015002P5</t>
  </si>
  <si>
    <t>ZOOTECNIA</t>
  </si>
  <si>
    <t>40004015006P0</t>
  </si>
  <si>
    <t>40004045074P6</t>
  </si>
  <si>
    <t>SUSTENTABILIDADE [UEM-IFPR]</t>
  </si>
  <si>
    <t>40004015043P3</t>
  </si>
  <si>
    <t>AGROECOLOGIA</t>
  </si>
  <si>
    <t>40004015072P3</t>
  </si>
  <si>
    <t>ASSISTÊNCIA FARMACÊUTICA</t>
  </si>
  <si>
    <t>31001017155P1</t>
  </si>
  <si>
    <t>ENSINO DE HISTÓRIA</t>
  </si>
  <si>
    <t>CIÊNCIAS AMBIENTAIS</t>
  </si>
  <si>
    <t>GOIOERE</t>
  </si>
  <si>
    <t>33002045070F7</t>
  </si>
  <si>
    <t>ENSINO DAS CIÊNCIAS AMBIENTAIS - PROFCIAMB - REDE NACIONAL</t>
  </si>
  <si>
    <t>CIÊNCIA POLÍTICA</t>
  </si>
  <si>
    <t>POLÍTICAS PÚBLICAS</t>
  </si>
  <si>
    <t>40004015033P8</t>
  </si>
  <si>
    <t>31102000001P6</t>
  </si>
  <si>
    <t>PROFNIT - PROPRIEDADE INTELECTUAL E TRANSFERÊNCIA DE TECNOLOGIA PARA INOVAÇÃO</t>
  </si>
  <si>
    <t>UVARANAS</t>
  </si>
  <si>
    <t>40005011006P7</t>
  </si>
  <si>
    <t>BIOENERGIA  - UEL - UEM - UEPG - UNICENTRO - UNIOESTE - UFPR</t>
  </si>
  <si>
    <t>40005011011P0</t>
  </si>
  <si>
    <t>BIOLOGIA EVOLUTIVA</t>
  </si>
  <si>
    <t>40005011007P3</t>
  </si>
  <si>
    <t>40005011008P0</t>
  </si>
  <si>
    <t>CIÊNCIAS</t>
  </si>
  <si>
    <t>40005011018P5</t>
  </si>
  <si>
    <t>CIÊNCIAS BIOMÉDICAS</t>
  </si>
  <si>
    <t>40014010006P2</t>
  </si>
  <si>
    <t>SOCIAIS E HUMANIDADES</t>
  </si>
  <si>
    <t>40005011003P8</t>
  </si>
  <si>
    <t>40005011013P3</t>
  </si>
  <si>
    <t>COMPUTAÇÃO APLICADA</t>
  </si>
  <si>
    <t>40005011005P0</t>
  </si>
  <si>
    <t>ENGENHARIA DE MATERIAIS E METALÚRGICA</t>
  </si>
  <si>
    <t>40005011002P1</t>
  </si>
  <si>
    <t>ENGENHARIA E CIÊNCIA DE MATERIAIS</t>
  </si>
  <si>
    <t>ENGENHARIA SANITÁRIA</t>
  </si>
  <si>
    <t>SANEAMENTO AMBIENTAL</t>
  </si>
  <si>
    <t>40005011017P9</t>
  </si>
  <si>
    <t>ENGENHARIA SANITÁRIA E AMBIENTAL - UNICENTRO</t>
  </si>
  <si>
    <t>ENSINO DE  FISICA - PROFIS</t>
  </si>
  <si>
    <t>CENTRO</t>
  </si>
  <si>
    <t>40005011012P7</t>
  </si>
  <si>
    <t>40005011010P4</t>
  </si>
  <si>
    <t>40005011015P6</t>
  </si>
  <si>
    <t>JORNALISMO</t>
  </si>
  <si>
    <t>40005011004P4</t>
  </si>
  <si>
    <t>40005011009P6</t>
  </si>
  <si>
    <t>QUÍMICA APLICADA</t>
  </si>
  <si>
    <t>PRODUÇÃO ANIMAL</t>
  </si>
  <si>
    <t>40005011042P3</t>
  </si>
  <si>
    <t>40005011170P1</t>
  </si>
  <si>
    <t>40005011171P8</t>
  </si>
  <si>
    <t>40005011172P4</t>
  </si>
  <si>
    <t>ENSINO DE CIÊNCIAS E  EDUCAÇÃO MATEMÁTICA</t>
  </si>
  <si>
    <t>40005011014P0</t>
  </si>
  <si>
    <t>40015017002P3</t>
  </si>
  <si>
    <t>40015017019P3</t>
  </si>
  <si>
    <t>BIOCIÊNCIAS E SAÚDE</t>
  </si>
  <si>
    <t xml:space="preserve">BIOENERGIA </t>
  </si>
  <si>
    <t>40015017023P0</t>
  </si>
  <si>
    <t>40015017021P8</t>
  </si>
  <si>
    <t>40015017017P0</t>
  </si>
  <si>
    <t>EM DESATIVACAO</t>
  </si>
  <si>
    <t>40015017015P8</t>
  </si>
  <si>
    <t>CONSERVAÇÃO E MANEJO DE RECURSOS NATURAIS</t>
  </si>
  <si>
    <t>PLANEJAMENTO URBANO E REGIONAL</t>
  </si>
  <si>
    <t>40015017004P6</t>
  </si>
  <si>
    <t>DESENVOLVIMENTO REGIONAL E AGRONEGÓCIO</t>
  </si>
  <si>
    <t>MEIO AMBIENTE E AGRÁRIAS</t>
  </si>
  <si>
    <t>40015017022P4</t>
  </si>
  <si>
    <t>DESENVOLVIMENTO RURAL SUSTENTÁVEL</t>
  </si>
  <si>
    <t>40015017020P1</t>
  </si>
  <si>
    <t>40015017008P1</t>
  </si>
  <si>
    <t>ENGENHARIA AGRÍCOLA</t>
  </si>
  <si>
    <t>40015017001P7</t>
  </si>
  <si>
    <t>40015017013P5</t>
  </si>
  <si>
    <t>ENGENHARIA DE ENERGIA NA AGRICULTURA</t>
  </si>
  <si>
    <t>FOZ DO IGUAÇU</t>
  </si>
  <si>
    <t>40015017016P4</t>
  </si>
  <si>
    <t>ENGENHARIA ELÉTRICA E COMPUTAÇÃO</t>
  </si>
  <si>
    <t>40015017006P9</t>
  </si>
  <si>
    <t>40015017005P2</t>
  </si>
  <si>
    <t>40015017010P6</t>
  </si>
  <si>
    <t>40015017018P7</t>
  </si>
  <si>
    <t>40015017024P7</t>
  </si>
  <si>
    <t>GESTÃO E DESENVOLVIMENTO REGIONAL</t>
  </si>
  <si>
    <t>40015017007P5</t>
  </si>
  <si>
    <t>40015017003P0</t>
  </si>
  <si>
    <t>40015017025P3</t>
  </si>
  <si>
    <t>RECURSOS PESQUEIROS E ENGENHARIA DE PESCA</t>
  </si>
  <si>
    <t>40015017011P2</t>
  </si>
  <si>
    <t>40015017026P0</t>
  </si>
  <si>
    <t>40015017014P1</t>
  </si>
  <si>
    <t>SOCIEDADE, CULTURA E FRONTEIRAS</t>
  </si>
  <si>
    <t>40015017009P8</t>
  </si>
  <si>
    <t>40015017028P2</t>
  </si>
  <si>
    <t>40015017171P0</t>
  </si>
  <si>
    <t>CIÊNCIAS APLICADAS A SAÚDE</t>
  </si>
  <si>
    <t>40015017070P9</t>
  </si>
  <si>
    <t>CONTABILIDADE</t>
  </si>
  <si>
    <t>40015017029P9</t>
  </si>
  <si>
    <t>40015017172P6</t>
  </si>
  <si>
    <t>EDUCAÇÃO EM CIÊNCIAS E EDUCAÇÃO MATEMÁTICA</t>
  </si>
  <si>
    <t>40015017027P6</t>
  </si>
  <si>
    <t>40015017170P3</t>
  </si>
  <si>
    <t>ENFERMAGEM DE SAÚDE PÚBLICA</t>
  </si>
  <si>
    <t>40015017071P5</t>
  </si>
  <si>
    <t>SAÚDE PÚBLICA EM REGIÃO DE FRONTEIRA</t>
  </si>
  <si>
    <t>40015017072P1</t>
  </si>
  <si>
    <t>TECNOLOGIAS, GESTÃO E SUSTENTABILIDADE</t>
  </si>
  <si>
    <t>SANTA CRUZ</t>
  </si>
  <si>
    <t xml:space="preserve">40014010012F5 </t>
  </si>
  <si>
    <t xml:space="preserve">CIÊNCIAS AGRÁRIAS </t>
  </si>
  <si>
    <t xml:space="preserve">40014010003P3 </t>
  </si>
  <si>
    <t xml:space="preserve">40014010006P2 </t>
  </si>
  <si>
    <t>RECURSOS FLORESTAIS E ENGENHARIA FLORESTAL</t>
  </si>
  <si>
    <t xml:space="preserve">40014010004P0 </t>
  </si>
  <si>
    <t>CIÊNCIAS FLORESTAIS</t>
  </si>
  <si>
    <t xml:space="preserve">40014010011P6 </t>
  </si>
  <si>
    <t>ENSINO DE CIÊNCIAS NATURAIS E MATEMÁTICA</t>
  </si>
  <si>
    <t xml:space="preserve">40014010005P6 </t>
  </si>
  <si>
    <t xml:space="preserve">40014010008P5 </t>
  </si>
  <si>
    <t xml:space="preserve">40014010007P9 </t>
  </si>
  <si>
    <t xml:space="preserve">40014010002P7 </t>
  </si>
  <si>
    <t xml:space="preserve">40005011011P0 </t>
  </si>
  <si>
    <t xml:space="preserve">40002012041P8 </t>
  </si>
  <si>
    <t>BIOENERGIA</t>
  </si>
  <si>
    <t xml:space="preserve">40014010010P0 </t>
  </si>
  <si>
    <t>DESENVOLVIMENTO COMUNITÁRIO</t>
  </si>
  <si>
    <t xml:space="preserve">40014010009P1 </t>
  </si>
  <si>
    <t xml:space="preserve">40014010042P9 </t>
  </si>
  <si>
    <t>CIÊNCIAS VETERINÁRIAS</t>
  </si>
  <si>
    <t xml:space="preserve">40005011017P9 </t>
  </si>
  <si>
    <t>ENGENHARIA SANITÁRIA E AMBIENTAL</t>
  </si>
  <si>
    <t xml:space="preserve">31102000001P6 </t>
  </si>
  <si>
    <t xml:space="preserve">PROFNIT - PROPRIEDADE INTELECTUAL E TRANSFERÊNCIA DE TECNOLOGIA PARA INOVAÇÃO </t>
  </si>
  <si>
    <t>40031012001P5</t>
  </si>
  <si>
    <t>CIÊNCIA JURÍDICA</t>
  </si>
  <si>
    <t>LUIZ MENEGHEL – BANDEIRANTES</t>
  </si>
  <si>
    <t>40031012002P1</t>
  </si>
  <si>
    <t>40031012070F0</t>
  </si>
  <si>
    <t>PROGRAMA DE PÓS-GRADUAÇÃO EM ENSINO – PPGEN</t>
  </si>
  <si>
    <t xml:space="preserve">23001011069P5 </t>
  </si>
  <si>
    <t>PROGRAMA DE MESTRADO PROFISSIONAL EM LETRAS – PROFLETRAS</t>
  </si>
  <si>
    <t>40076016001P4</t>
  </si>
  <si>
    <t>SOCIEDADE E DESENVOLVIMENTO</t>
  </si>
  <si>
    <t>40076016002P0</t>
  </si>
  <si>
    <t>FORMAÇÃO DOCENTE INTERDISCIPLINAR</t>
  </si>
  <si>
    <t>40001016170P6</t>
  </si>
  <si>
    <t>NOME DA GRANDE AREA DE CONHECIMENTO - CAPES</t>
  </si>
  <si>
    <t>ÁREA DE CONHECIMENTO - CAPES</t>
  </si>
  <si>
    <t>ÁREA BÁSICA - CAPES</t>
  </si>
  <si>
    <t>ANO DE INÍCIO DO PROGRAMA</t>
  </si>
  <si>
    <r>
      <rPr>
        <b/>
        <sz val="11"/>
        <rFont val="Calibri"/>
        <charset val="134"/>
        <scheme val="minor"/>
      </rPr>
      <t>PESO DO GRUPO DO CURSO DE DOUTORADO - PM</t>
    </r>
    <r>
      <rPr>
        <b/>
        <i/>
        <vertAlign val="subscript"/>
        <sz val="11"/>
        <rFont val="Calibri"/>
        <charset val="134"/>
        <scheme val="minor"/>
      </rPr>
      <t>i</t>
    </r>
  </si>
  <si>
    <r>
      <rPr>
        <b/>
        <sz val="11"/>
        <rFont val="Calibri"/>
        <charset val="134"/>
        <scheme val="minor"/>
      </rPr>
      <t>NÚMERO TOTAL DE MATRICULADOS EM 2017 (NAMD</t>
    </r>
    <r>
      <rPr>
        <b/>
        <vertAlign val="subscript"/>
        <sz val="11"/>
        <rFont val="Calibri"/>
        <charset val="134"/>
        <scheme val="minor"/>
      </rPr>
      <t>i</t>
    </r>
    <r>
      <rPr>
        <b/>
        <sz val="11"/>
        <rFont val="Calibri"/>
        <charset val="134"/>
        <scheme val="minor"/>
      </rPr>
      <t>) (Dados Abertos CAPES - Ano Base 2017</t>
    </r>
  </si>
  <si>
    <r>
      <rPr>
        <b/>
        <sz val="11"/>
        <rFont val="Calibri"/>
        <charset val="134"/>
        <scheme val="minor"/>
      </rPr>
      <t>NÚMERO TOTAL DE TITULADOS EM 2017 (NACD</t>
    </r>
    <r>
      <rPr>
        <b/>
        <vertAlign val="subscript"/>
        <sz val="11"/>
        <rFont val="Calibri"/>
        <charset val="134"/>
        <scheme val="minor"/>
      </rPr>
      <t>i</t>
    </r>
    <r>
      <rPr>
        <b/>
        <sz val="11"/>
        <rFont val="Calibri"/>
        <charset val="134"/>
        <scheme val="minor"/>
      </rPr>
      <t>) (Dados Abertos CAPES - Ano Base 2017</t>
    </r>
  </si>
  <si>
    <r>
      <rPr>
        <b/>
        <sz val="11"/>
        <rFont val="Calibri"/>
        <charset val="134"/>
        <scheme val="minor"/>
      </rPr>
      <t>FATOR DE MODALIDADE DO DOUTORADO - FMD</t>
    </r>
    <r>
      <rPr>
        <b/>
        <i/>
        <vertAlign val="superscript"/>
        <sz val="11"/>
        <rFont val="Calibri"/>
        <charset val="134"/>
        <scheme val="minor"/>
      </rPr>
      <t>i</t>
    </r>
  </si>
  <si>
    <r>
      <rPr>
        <b/>
        <sz val="11"/>
        <rFont val="Calibri"/>
        <charset val="134"/>
        <scheme val="minor"/>
      </rPr>
      <t>FATOR DE QUALIDADE DO DOUTORADO - FQD</t>
    </r>
    <r>
      <rPr>
        <b/>
        <i/>
        <vertAlign val="subscript"/>
        <sz val="11"/>
        <rFont val="Calibri"/>
        <charset val="134"/>
        <scheme val="minor"/>
      </rPr>
      <t>i</t>
    </r>
  </si>
  <si>
    <r>
      <rPr>
        <b/>
        <sz val="11"/>
        <rFont val="Calibri"/>
        <charset val="134"/>
        <scheme val="minor"/>
      </rPr>
      <t>ALUNOS EQUIVALENTES - TAED</t>
    </r>
    <r>
      <rPr>
        <b/>
        <i/>
        <vertAlign val="subscript"/>
        <sz val="11"/>
        <rFont val="Calibri"/>
        <charset val="134"/>
        <scheme val="minor"/>
      </rPr>
      <t>i</t>
    </r>
  </si>
  <si>
    <t>TOTAL DE ALUNOS EQUIVALENTES - TAEDi</t>
  </si>
  <si>
    <t>DOUTORADO</t>
  </si>
  <si>
    <t>40002012039P3</t>
  </si>
  <si>
    <t>QUÍMICA - UEL - UNICENTRO - UEPG</t>
  </si>
  <si>
    <t>40002012171P9</t>
  </si>
  <si>
    <t>QUÍMICA  - UEL - UNICENTRO - UEPG</t>
  </si>
  <si>
    <t xml:space="preserve">40002012039P3 </t>
  </si>
  <si>
    <t>40031012001D6</t>
  </si>
</sst>
</file>

<file path=xl/styles.xml><?xml version="1.0" encoding="utf-8"?>
<styleSheet xmlns="http://schemas.openxmlformats.org/spreadsheetml/2006/main">
  <numFmts count="5">
    <numFmt numFmtId="176" formatCode="_-&quot;R$&quot;* #,##0_-;\-&quot;R$&quot;* #,##0_-;_-&quot;R$&quot;* &quot;-&quot;_-;_-@_-"/>
    <numFmt numFmtId="177" formatCode="_-* #,##0_-;\-* #,##0_-;_-* &quot;-&quot;_-;_-@_-"/>
    <numFmt numFmtId="178" formatCode="_-&quot;R$&quot;* #,##0.00_-;\-&quot;R$&quot;* #,##0.00_-;_-&quot;R$&quot;* &quot;-&quot;??_-;_-@_-"/>
    <numFmt numFmtId="179" formatCode="_-* #,##0.00_-;\-* #,##0.00_-;_-* &quot;-&quot;??_-;_-@_-"/>
    <numFmt numFmtId="180" formatCode="0.0"/>
  </numFmts>
  <fonts count="52">
    <font>
      <sz val="11"/>
      <color theme="1"/>
      <name val="Calibri"/>
      <charset val="134"/>
      <scheme val="minor"/>
    </font>
    <font>
      <sz val="11"/>
      <name val="Calibri"/>
      <charset val="134"/>
      <scheme val="minor"/>
    </font>
    <font>
      <b/>
      <sz val="11"/>
      <name val="Calibri"/>
      <charset val="134"/>
      <scheme val="minor"/>
    </font>
    <font>
      <sz val="11"/>
      <color rgb="FF000000"/>
      <name val="Calibri"/>
      <charset val="134"/>
      <scheme val="minor"/>
    </font>
    <font>
      <sz val="11"/>
      <color rgb="FF333333"/>
      <name val="Calibri"/>
      <charset val="134"/>
      <scheme val="minor"/>
    </font>
    <font>
      <b/>
      <sz val="12"/>
      <color rgb="FFFF0000"/>
      <name val="Calibri"/>
      <charset val="134"/>
      <scheme val="minor"/>
    </font>
    <font>
      <sz val="11"/>
      <name val="Calibri"/>
      <charset val="134"/>
    </font>
    <font>
      <sz val="11"/>
      <color theme="1"/>
      <name val="Calibri"/>
      <charset val="134"/>
    </font>
    <font>
      <sz val="11"/>
      <color rgb="FF000000"/>
      <name val="Calibri"/>
      <charset val="134"/>
    </font>
    <font>
      <b/>
      <sz val="11"/>
      <color theme="1"/>
      <name val="Calibri"/>
      <charset val="134"/>
      <scheme val="minor"/>
    </font>
    <font>
      <sz val="11"/>
      <color rgb="FFFF0000"/>
      <name val="Calibri"/>
      <charset val="134"/>
      <scheme val="minor"/>
    </font>
    <font>
      <u/>
      <sz val="11"/>
      <color indexed="30"/>
      <name val="Calibri"/>
      <charset val="134"/>
    </font>
    <font>
      <sz val="11"/>
      <color rgb="FFFF0000"/>
      <name val="Calibri"/>
      <charset val="134"/>
    </font>
    <font>
      <u/>
      <sz val="11"/>
      <name val="Calibri"/>
      <charset val="134"/>
    </font>
    <font>
      <u/>
      <sz val="11"/>
      <color theme="10"/>
      <name val="Calibri"/>
      <charset val="134"/>
      <scheme val="minor"/>
    </font>
    <font>
      <u/>
      <sz val="11"/>
      <color rgb="FF0563C1"/>
      <name val="Calibri"/>
      <charset val="134"/>
    </font>
    <font>
      <u/>
      <sz val="11"/>
      <color rgb="FF000000"/>
      <name val="Calibri"/>
      <charset val="134"/>
    </font>
    <font>
      <sz val="11"/>
      <name val="Calibri"/>
      <charset val="1"/>
    </font>
    <font>
      <u/>
      <sz val="11"/>
      <color rgb="FF0563C1"/>
      <name val="Calibri"/>
      <charset val="1"/>
    </font>
    <font>
      <sz val="11"/>
      <color rgb="FF000000"/>
      <name val="Arial"/>
      <charset val="134"/>
    </font>
    <font>
      <b/>
      <sz val="12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0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indexed="8"/>
      <name val="Calibri"/>
      <charset val="134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000000"/>
      <name val="Calibri"/>
      <charset val="1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i/>
      <vertAlign val="subscript"/>
      <sz val="11"/>
      <name val="Calibri"/>
      <charset val="134"/>
      <scheme val="minor"/>
    </font>
    <font>
      <b/>
      <vertAlign val="subscript"/>
      <sz val="11"/>
      <name val="Calibri"/>
      <charset val="134"/>
      <scheme val="minor"/>
    </font>
    <font>
      <b/>
      <i/>
      <vertAlign val="superscript"/>
      <sz val="11"/>
      <name val="Calibri"/>
      <charset val="134"/>
      <scheme val="minor"/>
    </font>
    <font>
      <b/>
      <sz val="11"/>
      <color rgb="FFFF0000"/>
      <name val="Calibri"/>
      <charset val="134"/>
      <scheme val="minor"/>
    </font>
    <font>
      <b/>
      <sz val="11"/>
      <name val="Calibri"/>
      <charset val="134"/>
    </font>
    <font>
      <b/>
      <i/>
      <vertAlign val="subscript"/>
      <sz val="11"/>
      <name val="Calibri"/>
      <charset val="134"/>
    </font>
    <font>
      <b/>
      <i/>
      <vertAlign val="subscript"/>
      <sz val="11"/>
      <color theme="1"/>
      <name val="Calibri"/>
      <charset val="134"/>
      <scheme val="minor"/>
    </font>
    <font>
      <b/>
      <vertAlign val="subscript"/>
      <sz val="11"/>
      <color theme="1"/>
      <name val="Calibri"/>
      <charset val="134"/>
      <scheme val="minor"/>
    </font>
    <font>
      <b/>
      <vertAlign val="superscript"/>
      <sz val="12"/>
      <color theme="1"/>
      <name val="Calibri"/>
      <charset val="134"/>
      <scheme val="minor"/>
    </font>
  </fonts>
  <fills count="51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E6B5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theme="0" tint="-0.149998474074526"/>
      </patternFill>
    </fill>
    <fill>
      <patternFill patternType="solid">
        <fgColor rgb="FF00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rgb="FFFFFFCC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rgb="FFFFFF00"/>
      </patternFill>
    </fill>
    <fill>
      <patternFill patternType="solid">
        <fgColor theme="7" tint="0.599993896298105"/>
        <bgColor rgb="FF00FF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179" fontId="0" fillId="0" borderId="0" applyFont="0" applyFill="0" applyBorder="0" applyAlignment="0" applyProtection="0"/>
    <xf numFmtId="177" fontId="25" fillId="0" borderId="0" applyFont="0" applyFill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34" fillId="28" borderId="16" applyNumberFormat="0" applyAlignment="0" applyProtection="0">
      <alignment vertical="center"/>
    </xf>
    <xf numFmtId="176" fontId="25" fillId="0" borderId="0" applyFont="0" applyFill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178" fontId="25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/>
    <xf numFmtId="0" fontId="26" fillId="35" borderId="0" applyNumberFormat="0" applyBorder="0" applyAlignment="0" applyProtection="0">
      <alignment vertical="center"/>
    </xf>
    <xf numFmtId="0" fontId="25" fillId="21" borderId="14" applyNumberFormat="0" applyFont="0" applyAlignment="0" applyProtection="0">
      <alignment vertical="center"/>
    </xf>
    <xf numFmtId="0" fontId="32" fillId="0" borderId="0" applyNumberFormat="0" applyFill="0" applyBorder="0" applyProtection="0"/>
    <xf numFmtId="0" fontId="26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1" fillId="23" borderId="15" applyNumberFormat="0" applyAlignment="0" applyProtection="0">
      <alignment vertical="center"/>
    </xf>
    <xf numFmtId="0" fontId="35" fillId="23" borderId="17" applyNumberFormat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8" fillId="0" borderId="0"/>
    <xf numFmtId="0" fontId="40" fillId="0" borderId="0"/>
  </cellStyleXfs>
  <cellXfs count="464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49" fontId="1" fillId="3" borderId="1" xfId="0" applyNumberFormat="1" applyFont="1" applyFill="1" applyBorder="1"/>
    <xf numFmtId="49" fontId="1" fillId="3" borderId="1" xfId="0" applyNumberFormat="1" applyFont="1" applyFill="1" applyBorder="1" applyAlignment="1"/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 applyAlignment="1"/>
    <xf numFmtId="0" fontId="3" fillId="3" borderId="1" xfId="0" applyFont="1" applyFill="1" applyBorder="1" applyAlignment="1">
      <alignment vertical="center"/>
    </xf>
    <xf numFmtId="49" fontId="1" fillId="4" borderId="1" xfId="0" applyNumberFormat="1" applyFont="1" applyFill="1" applyBorder="1"/>
    <xf numFmtId="49" fontId="1" fillId="4" borderId="1" xfId="0" applyNumberFormat="1" applyFont="1" applyFill="1" applyBorder="1" applyAlignment="1"/>
    <xf numFmtId="0" fontId="0" fillId="4" borderId="1" xfId="0" applyFont="1" applyFill="1" applyBorder="1" applyAlignment="1">
      <alignment vertical="center"/>
    </xf>
    <xf numFmtId="0" fontId="0" fillId="4" borderId="1" xfId="0" applyFont="1" applyFill="1" applyBorder="1" applyAlignment="1"/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top" wrapText="1"/>
    </xf>
    <xf numFmtId="49" fontId="1" fillId="5" borderId="1" xfId="0" applyNumberFormat="1" applyFont="1" applyFill="1" applyBorder="1"/>
    <xf numFmtId="49" fontId="1" fillId="5" borderId="1" xfId="0" applyNumberFormat="1" applyFont="1" applyFill="1" applyBorder="1" applyAlignment="1"/>
    <xf numFmtId="0" fontId="0" fillId="5" borderId="1" xfId="0" applyFont="1" applyFill="1" applyBorder="1" applyAlignment="1">
      <alignment vertical="center"/>
    </xf>
    <xf numFmtId="0" fontId="0" fillId="5" borderId="1" xfId="0" applyFont="1" applyFill="1" applyBorder="1" applyAlignment="1"/>
    <xf numFmtId="0" fontId="3" fillId="5" borderId="1" xfId="0" applyFont="1" applyFill="1" applyBorder="1" applyAlignment="1">
      <alignment vertical="center"/>
    </xf>
    <xf numFmtId="49" fontId="1" fillId="6" borderId="1" xfId="0" applyNumberFormat="1" applyFont="1" applyFill="1" applyBorder="1"/>
    <xf numFmtId="49" fontId="1" fillId="6" borderId="1" xfId="0" applyNumberFormat="1" applyFont="1" applyFill="1" applyBorder="1" applyAlignment="1"/>
    <xf numFmtId="0" fontId="0" fillId="6" borderId="1" xfId="0" applyFont="1" applyFill="1" applyBorder="1" applyAlignment="1"/>
    <xf numFmtId="0" fontId="0" fillId="6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/>
    </xf>
    <xf numFmtId="0" fontId="0" fillId="3" borderId="1" xfId="0" applyNumberFormat="1" applyFont="1" applyFill="1" applyBorder="1"/>
    <xf numFmtId="0" fontId="4" fillId="3" borderId="1" xfId="0" applyNumberFormat="1" applyFont="1" applyFill="1" applyBorder="1"/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/>
    </xf>
    <xf numFmtId="1" fontId="1" fillId="4" borderId="1" xfId="0" applyNumberFormat="1" applyFont="1" applyFill="1" applyBorder="1" applyAlignment="1">
      <alignment horizontal="right"/>
    </xf>
    <xf numFmtId="0" fontId="0" fillId="4" borderId="1" xfId="0" applyNumberFormat="1" applyFont="1" applyFill="1" applyBorder="1"/>
    <xf numFmtId="0" fontId="3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right" vertical="top" wrapText="1"/>
    </xf>
    <xf numFmtId="0" fontId="1" fillId="4" borderId="1" xfId="0" applyFont="1" applyFill="1" applyBorder="1" applyAlignment="1">
      <alignment horizontal="right" vertical="top" wrapText="1"/>
    </xf>
    <xf numFmtId="0" fontId="0" fillId="4" borderId="1" xfId="0" applyFont="1" applyFill="1" applyBorder="1" applyAlignment="1">
      <alignment horizontal="center"/>
    </xf>
    <xf numFmtId="1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/>
    <xf numFmtId="1" fontId="1" fillId="5" borderId="1" xfId="0" applyNumberFormat="1" applyFont="1" applyFill="1" applyBorder="1" applyAlignment="1"/>
    <xf numFmtId="0" fontId="0" fillId="5" borderId="1" xfId="0" applyNumberFormat="1" applyFont="1" applyFill="1" applyBorder="1"/>
    <xf numFmtId="0" fontId="3" fillId="5" borderId="1" xfId="0" applyFont="1" applyFill="1" applyBorder="1" applyAlignment="1">
      <alignment horizontal="left" vertical="top" wrapText="1"/>
    </xf>
    <xf numFmtId="3" fontId="1" fillId="5" borderId="1" xfId="0" applyNumberFormat="1" applyFont="1" applyFill="1" applyBorder="1" applyAlignment="1">
      <alignment vertical="center"/>
    </xf>
    <xf numFmtId="0" fontId="0" fillId="6" borderId="1" xfId="0" applyFont="1" applyFill="1" applyBorder="1" applyAlignment="1">
      <alignment horizontal="center"/>
    </xf>
    <xf numFmtId="0" fontId="1" fillId="6" borderId="1" xfId="0" applyFont="1" applyFill="1" applyBorder="1"/>
    <xf numFmtId="0" fontId="0" fillId="6" borderId="1" xfId="0" applyFont="1" applyFill="1" applyBorder="1"/>
    <xf numFmtId="0" fontId="0" fillId="6" borderId="1" xfId="0" applyNumberFormat="1" applyFont="1" applyFill="1" applyBorder="1"/>
    <xf numFmtId="0" fontId="3" fillId="6" borderId="1" xfId="0" applyFont="1" applyFill="1" applyBorder="1" applyAlignment="1">
      <alignment horizontal="left" vertical="top" wrapText="1"/>
    </xf>
    <xf numFmtId="3" fontId="1" fillId="6" borderId="1" xfId="0" applyNumberFormat="1" applyFont="1" applyFill="1" applyBorder="1" applyAlignment="1">
      <alignment vertical="center"/>
    </xf>
    <xf numFmtId="2" fontId="2" fillId="7" borderId="1" xfId="0" applyNumberFormat="1" applyFont="1" applyFill="1" applyBorder="1" applyAlignment="1">
      <alignment horizontal="center" vertical="center" wrapText="1"/>
    </xf>
    <xf numFmtId="180" fontId="1" fillId="3" borderId="1" xfId="0" applyNumberFormat="1" applyFont="1" applyFill="1" applyBorder="1"/>
    <xf numFmtId="0" fontId="0" fillId="3" borderId="1" xfId="0" applyNumberFormat="1" applyFont="1" applyFill="1" applyBorder="1" applyAlignment="1">
      <alignment horizontal="right" vertical="center"/>
    </xf>
    <xf numFmtId="4" fontId="0" fillId="3" borderId="1" xfId="0" applyNumberFormat="1" applyFill="1" applyBorder="1"/>
    <xf numFmtId="4" fontId="0" fillId="3" borderId="1" xfId="0" applyNumberFormat="1" applyFill="1" applyBorder="1" applyAlignment="1">
      <alignment horizontal="center" vertical="top"/>
    </xf>
    <xf numFmtId="0" fontId="1" fillId="3" borderId="1" xfId="0" applyNumberFormat="1" applyFont="1" applyFill="1" applyBorder="1" applyAlignment="1">
      <alignment horizontal="right" vertical="center"/>
    </xf>
    <xf numFmtId="0" fontId="1" fillId="4" borderId="1" xfId="0" applyFont="1" applyFill="1" applyBorder="1"/>
    <xf numFmtId="0" fontId="0" fillId="4" borderId="1" xfId="0" applyFont="1" applyFill="1" applyBorder="1" applyAlignment="1">
      <alignment horizontal="right" vertical="center"/>
    </xf>
    <xf numFmtId="0" fontId="0" fillId="4" borderId="1" xfId="0" applyNumberFormat="1" applyFont="1" applyFill="1" applyBorder="1" applyAlignment="1">
      <alignment horizontal="right" vertical="center"/>
    </xf>
    <xf numFmtId="4" fontId="0" fillId="4" borderId="1" xfId="0" applyNumberFormat="1" applyFill="1" applyBorder="1"/>
    <xf numFmtId="4" fontId="0" fillId="4" borderId="1" xfId="0" applyNumberFormat="1" applyFill="1" applyBorder="1" applyAlignment="1">
      <alignment horizontal="center" vertical="top"/>
    </xf>
    <xf numFmtId="180" fontId="1" fillId="4" borderId="1" xfId="0" applyNumberFormat="1" applyFont="1" applyFill="1" applyBorder="1"/>
    <xf numFmtId="0" fontId="1" fillId="4" borderId="1" xfId="0" applyFont="1" applyFill="1" applyBorder="1" applyAlignment="1">
      <alignment horizontal="right" vertical="center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right" vertical="center"/>
    </xf>
    <xf numFmtId="0" fontId="0" fillId="5" borderId="1" xfId="0" applyNumberFormat="1" applyFont="1" applyFill="1" applyBorder="1" applyAlignment="1">
      <alignment horizontal="right" vertical="center"/>
    </xf>
    <xf numFmtId="4" fontId="0" fillId="5" borderId="1" xfId="0" applyNumberFormat="1" applyFill="1" applyBorder="1"/>
    <xf numFmtId="4" fontId="0" fillId="5" borderId="1" xfId="0" applyNumberFormat="1" applyFill="1" applyBorder="1" applyAlignment="1">
      <alignment horizontal="center"/>
    </xf>
    <xf numFmtId="180" fontId="1" fillId="5" borderId="1" xfId="0" applyNumberFormat="1" applyFont="1" applyFill="1" applyBorder="1"/>
    <xf numFmtId="49" fontId="1" fillId="6" borderId="1" xfId="0" applyNumberFormat="1" applyFont="1" applyFill="1" applyBorder="1" applyAlignment="1">
      <alignment horizontal="right" vertical="center"/>
    </xf>
    <xf numFmtId="0" fontId="1" fillId="6" borderId="1" xfId="0" applyFont="1" applyFill="1" applyBorder="1" applyAlignment="1">
      <alignment horizontal="right" vertical="center"/>
    </xf>
    <xf numFmtId="0" fontId="0" fillId="6" borderId="1" xfId="0" applyNumberFormat="1" applyFont="1" applyFill="1" applyBorder="1" applyAlignment="1">
      <alignment horizontal="right" vertical="center"/>
    </xf>
    <xf numFmtId="4" fontId="0" fillId="6" borderId="1" xfId="0" applyNumberFormat="1" applyFill="1" applyBorder="1"/>
    <xf numFmtId="4" fontId="0" fillId="6" borderId="1" xfId="0" applyNumberFormat="1" applyFill="1" applyBorder="1" applyAlignment="1">
      <alignment horizontal="center" vertical="top"/>
    </xf>
    <xf numFmtId="49" fontId="1" fillId="8" borderId="1" xfId="0" applyNumberFormat="1" applyFont="1" applyFill="1" applyBorder="1"/>
    <xf numFmtId="49" fontId="1" fillId="8" borderId="1" xfId="0" applyNumberFormat="1" applyFont="1" applyFill="1" applyBorder="1" applyAlignment="1"/>
    <xf numFmtId="0" fontId="0" fillId="8" borderId="1" xfId="0" applyFont="1" applyFill="1" applyBorder="1" applyAlignment="1">
      <alignment vertical="center"/>
    </xf>
    <xf numFmtId="0" fontId="0" fillId="8" borderId="1" xfId="0" applyFont="1" applyFill="1" applyBorder="1" applyAlignment="1"/>
    <xf numFmtId="49" fontId="1" fillId="9" borderId="1" xfId="0" applyNumberFormat="1" applyFont="1" applyFill="1" applyBorder="1"/>
    <xf numFmtId="49" fontId="1" fillId="9" borderId="1" xfId="51" applyNumberFormat="1" applyFont="1" applyFill="1" applyBorder="1" applyAlignment="1"/>
    <xf numFmtId="0" fontId="0" fillId="9" borderId="1" xfId="0" applyFont="1" applyFill="1" applyBorder="1" applyAlignment="1">
      <alignment vertical="center"/>
    </xf>
    <xf numFmtId="0" fontId="0" fillId="9" borderId="1" xfId="0" applyFont="1" applyFill="1" applyBorder="1" applyAlignment="1"/>
    <xf numFmtId="0" fontId="5" fillId="0" borderId="1" xfId="0" applyFont="1" applyBorder="1" applyAlignment="1">
      <alignment horizontal="right"/>
    </xf>
    <xf numFmtId="0" fontId="0" fillId="0" borderId="2" xfId="0" applyBorder="1" applyAlignment="1">
      <alignment horizontal="left"/>
    </xf>
    <xf numFmtId="1" fontId="1" fillId="6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1" fontId="1" fillId="8" borderId="1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right"/>
    </xf>
    <xf numFmtId="1" fontId="1" fillId="8" borderId="1" xfId="0" applyNumberFormat="1" applyFont="1" applyFill="1" applyBorder="1" applyAlignment="1">
      <alignment horizontal="right"/>
    </xf>
    <xf numFmtId="0" fontId="0" fillId="8" borderId="1" xfId="0" applyNumberFormat="1" applyFont="1" applyFill="1" applyBorder="1"/>
    <xf numFmtId="0" fontId="3" fillId="8" borderId="1" xfId="0" applyFont="1" applyFill="1" applyBorder="1" applyAlignment="1">
      <alignment horizontal="left" vertical="top" wrapText="1"/>
    </xf>
    <xf numFmtId="3" fontId="1" fillId="8" borderId="1" xfId="0" applyNumberFormat="1" applyFont="1" applyFill="1" applyBorder="1" applyAlignment="1">
      <alignment vertical="center"/>
    </xf>
    <xf numFmtId="49" fontId="1" fillId="9" borderId="1" xfId="0" applyNumberFormat="1" applyFont="1" applyFill="1" applyBorder="1" applyAlignment="1"/>
    <xf numFmtId="1" fontId="1" fillId="9" borderId="1" xfId="51" applyNumberFormat="1" applyFont="1" applyFill="1" applyBorder="1" applyAlignment="1">
      <alignment horizontal="center" vertical="center"/>
    </xf>
    <xf numFmtId="0" fontId="1" fillId="9" borderId="1" xfId="51" applyFont="1" applyFill="1" applyBorder="1" applyAlignment="1">
      <alignment horizontal="right"/>
    </xf>
    <xf numFmtId="1" fontId="1" fillId="9" borderId="1" xfId="51" applyNumberFormat="1" applyFont="1" applyFill="1" applyBorder="1" applyAlignment="1">
      <alignment horizontal="right"/>
    </xf>
    <xf numFmtId="0" fontId="0" fillId="9" borderId="1" xfId="0" applyNumberFormat="1" applyFont="1" applyFill="1" applyBorder="1"/>
    <xf numFmtId="0" fontId="3" fillId="9" borderId="1" xfId="0" applyFont="1" applyFill="1" applyBorder="1" applyAlignment="1">
      <alignment horizontal="left" vertical="top" wrapText="1"/>
    </xf>
    <xf numFmtId="49" fontId="1" fillId="9" borderId="1" xfId="51" applyNumberFormat="1" applyFont="1" applyFill="1" applyBorder="1" applyAlignment="1">
      <alignment horizontal="left"/>
    </xf>
    <xf numFmtId="180" fontId="1" fillId="6" borderId="1" xfId="0" applyNumberFormat="1" applyFont="1" applyFill="1" applyBorder="1"/>
    <xf numFmtId="0" fontId="1" fillId="8" borderId="1" xfId="0" applyFont="1" applyFill="1" applyBorder="1"/>
    <xf numFmtId="0" fontId="0" fillId="8" borderId="1" xfId="0" applyFont="1" applyFill="1" applyBorder="1" applyAlignment="1">
      <alignment horizontal="right" vertical="center"/>
    </xf>
    <xf numFmtId="0" fontId="0" fillId="8" borderId="1" xfId="0" applyNumberFormat="1" applyFont="1" applyFill="1" applyBorder="1" applyAlignment="1">
      <alignment horizontal="right" vertical="center"/>
    </xf>
    <xf numFmtId="4" fontId="0" fillId="8" borderId="1" xfId="0" applyNumberFormat="1" applyFill="1" applyBorder="1"/>
    <xf numFmtId="4" fontId="0" fillId="8" borderId="1" xfId="0" applyNumberFormat="1" applyFill="1" applyBorder="1" applyAlignment="1">
      <alignment horizontal="center" vertical="top"/>
    </xf>
    <xf numFmtId="180" fontId="1" fillId="8" borderId="1" xfId="0" applyNumberFormat="1" applyFont="1" applyFill="1" applyBorder="1"/>
    <xf numFmtId="0" fontId="1" fillId="9" borderId="1" xfId="0" applyFont="1" applyFill="1" applyBorder="1"/>
    <xf numFmtId="0" fontId="3" fillId="9" borderId="1" xfId="51" applyFont="1" applyFill="1" applyBorder="1" applyAlignment="1">
      <alignment horizontal="right"/>
    </xf>
    <xf numFmtId="0" fontId="0" fillId="9" borderId="1" xfId="0" applyFont="1" applyFill="1" applyBorder="1"/>
    <xf numFmtId="0" fontId="0" fillId="9" borderId="1" xfId="0" applyNumberFormat="1" applyFont="1" applyFill="1" applyBorder="1" applyAlignment="1">
      <alignment horizontal="right" vertical="center"/>
    </xf>
    <xf numFmtId="4" fontId="0" fillId="9" borderId="1" xfId="0" applyNumberFormat="1" applyFill="1" applyBorder="1"/>
    <xf numFmtId="4" fontId="5" fillId="0" borderId="1" xfId="0" applyNumberFormat="1" applyFont="1" applyBorder="1"/>
    <xf numFmtId="0" fontId="1" fillId="0" borderId="0" xfId="0" applyFont="1" applyAlignment="1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2" fontId="1" fillId="0" borderId="0" xfId="0" applyNumberFormat="1" applyFont="1"/>
    <xf numFmtId="0" fontId="2" fillId="7" borderId="1" xfId="0" applyFont="1" applyFill="1" applyBorder="1" applyAlignment="1">
      <alignment horizontal="center" vertical="center" wrapText="1"/>
    </xf>
    <xf numFmtId="0" fontId="6" fillId="3" borderId="1" xfId="0" applyFont="1" applyFill="1" applyBorder="1"/>
    <xf numFmtId="49" fontId="6" fillId="3" borderId="1" xfId="0" applyNumberFormat="1" applyFont="1" applyFill="1" applyBorder="1"/>
    <xf numFmtId="49" fontId="6" fillId="3" borderId="1" xfId="0" applyNumberFormat="1" applyFont="1" applyFill="1" applyBorder="1" applyAlignment="1">
      <alignment horizontal="left" vertical="center"/>
    </xf>
    <xf numFmtId="49" fontId="6" fillId="3" borderId="1" xfId="0" applyNumberFormat="1" applyFont="1" applyFill="1" applyBorder="1" applyAlignment="1">
      <alignment horizontal="left"/>
    </xf>
    <xf numFmtId="0" fontId="1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/>
    </xf>
    <xf numFmtId="49" fontId="6" fillId="4" borderId="1" xfId="0" applyNumberFormat="1" applyFont="1" applyFill="1" applyBorder="1"/>
    <xf numFmtId="49" fontId="6" fillId="4" borderId="1" xfId="0" applyNumberFormat="1" applyFont="1" applyFill="1" applyBorder="1" applyAlignment="1">
      <alignment horizontal="left" vertical="center"/>
    </xf>
    <xf numFmtId="49" fontId="6" fillId="4" borderId="1" xfId="0" applyNumberFormat="1" applyFont="1" applyFill="1" applyBorder="1" applyAlignment="1">
      <alignment horizontal="left"/>
    </xf>
    <xf numFmtId="0" fontId="1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left" vertical="center"/>
    </xf>
    <xf numFmtId="1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right"/>
    </xf>
    <xf numFmtId="1" fontId="6" fillId="4" borderId="1" xfId="0" applyNumberFormat="1" applyFont="1" applyFill="1" applyBorder="1" applyAlignment="1">
      <alignment horizontal="right"/>
    </xf>
    <xf numFmtId="0" fontId="6" fillId="4" borderId="1" xfId="0" applyFont="1" applyFill="1" applyBorder="1"/>
    <xf numFmtId="0" fontId="6" fillId="4" borderId="1" xfId="0" applyFont="1" applyFill="1" applyBorder="1" applyAlignment="1">
      <alignment horizontal="right" vertical="top" wrapText="1"/>
    </xf>
    <xf numFmtId="0" fontId="0" fillId="0" borderId="1" xfId="0" applyBorder="1"/>
    <xf numFmtId="2" fontId="6" fillId="3" borderId="1" xfId="0" applyNumberFormat="1" applyFont="1" applyFill="1" applyBorder="1" applyAlignment="1">
      <alignment horizontal="right" vertical="center"/>
    </xf>
    <xf numFmtId="0" fontId="7" fillId="3" borderId="1" xfId="0" applyNumberFormat="1" applyFont="1" applyFill="1" applyBorder="1" applyAlignment="1">
      <alignment horizontal="right"/>
    </xf>
    <xf numFmtId="0" fontId="0" fillId="3" borderId="1" xfId="0" applyNumberFormat="1" applyFill="1" applyBorder="1" applyAlignment="1">
      <alignment horizontal="right"/>
    </xf>
    <xf numFmtId="0" fontId="6" fillId="3" borderId="1" xfId="0" applyNumberFormat="1" applyFont="1" applyFill="1" applyBorder="1" applyAlignment="1">
      <alignment horizontal="right"/>
    </xf>
    <xf numFmtId="0" fontId="1" fillId="3" borderId="1" xfId="0" applyNumberFormat="1" applyFont="1" applyFill="1" applyBorder="1" applyAlignment="1">
      <alignment horizontal="right"/>
    </xf>
    <xf numFmtId="2" fontId="6" fillId="4" borderId="1" xfId="0" applyNumberFormat="1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right"/>
    </xf>
    <xf numFmtId="0" fontId="0" fillId="4" borderId="1" xfId="0" applyNumberFormat="1" applyFill="1" applyBorder="1" applyAlignment="1">
      <alignment horizontal="right"/>
    </xf>
    <xf numFmtId="0" fontId="1" fillId="4" borderId="1" xfId="0" applyNumberFormat="1" applyFont="1" applyFill="1" applyBorder="1" applyAlignment="1">
      <alignment horizontal="right"/>
    </xf>
    <xf numFmtId="0" fontId="1" fillId="4" borderId="1" xfId="0" applyFont="1" applyFill="1" applyBorder="1" applyAlignment="1">
      <alignment horizontal="left" vertical="center" wrapText="1"/>
    </xf>
    <xf numFmtId="49" fontId="6" fillId="5" borderId="1" xfId="0" applyNumberFormat="1" applyFont="1" applyFill="1" applyBorder="1"/>
    <xf numFmtId="49" fontId="6" fillId="5" borderId="1" xfId="0" applyNumberFormat="1" applyFont="1" applyFill="1" applyBorder="1" applyAlignment="1">
      <alignment horizontal="left" vertical="center"/>
    </xf>
    <xf numFmtId="49" fontId="6" fillId="5" borderId="1" xfId="0" applyNumberFormat="1" applyFont="1" applyFill="1" applyBorder="1" applyAlignment="1">
      <alignment horizontal="left"/>
    </xf>
    <xf numFmtId="0" fontId="1" fillId="5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/>
    </xf>
    <xf numFmtId="49" fontId="6" fillId="6" borderId="1" xfId="0" applyNumberFormat="1" applyFont="1" applyFill="1" applyBorder="1"/>
    <xf numFmtId="49" fontId="6" fillId="6" borderId="1" xfId="0" applyNumberFormat="1" applyFont="1" applyFill="1" applyBorder="1" applyAlignment="1">
      <alignment horizontal="left" vertical="center"/>
    </xf>
    <xf numFmtId="49" fontId="6" fillId="6" borderId="1" xfId="0" applyNumberFormat="1" applyFont="1" applyFill="1" applyBorder="1" applyAlignment="1">
      <alignment horizontal="left"/>
    </xf>
    <xf numFmtId="0" fontId="1" fillId="6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right"/>
    </xf>
    <xf numFmtId="1" fontId="6" fillId="5" borderId="1" xfId="0" applyNumberFormat="1" applyFont="1" applyFill="1" applyBorder="1" applyAlignment="1">
      <alignment horizontal="right"/>
    </xf>
    <xf numFmtId="0" fontId="6" fillId="5" borderId="1" xfId="0" applyFont="1" applyFill="1" applyBorder="1"/>
    <xf numFmtId="0" fontId="6" fillId="5" borderId="1" xfId="0" applyFont="1" applyFill="1" applyBorder="1" applyAlignment="1">
      <alignment horizontal="left" vertical="top" wrapText="1"/>
    </xf>
    <xf numFmtId="1" fontId="6" fillId="5" borderId="1" xfId="0" applyNumberFormat="1" applyFont="1" applyFill="1" applyBorder="1" applyAlignment="1"/>
    <xf numFmtId="1" fontId="6" fillId="6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right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 vertical="top" wrapText="1"/>
    </xf>
    <xf numFmtId="3" fontId="6" fillId="6" borderId="1" xfId="0" applyNumberFormat="1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left" vertical="center"/>
    </xf>
    <xf numFmtId="0" fontId="6" fillId="10" borderId="1" xfId="0" applyFont="1" applyFill="1" applyBorder="1" applyAlignment="1">
      <alignment horizontal="left" vertical="center"/>
    </xf>
    <xf numFmtId="3" fontId="6" fillId="10" borderId="1" xfId="0" applyNumberFormat="1" applyFont="1" applyFill="1" applyBorder="1" applyAlignment="1">
      <alignment horizontal="left" vertical="center"/>
    </xf>
    <xf numFmtId="2" fontId="6" fillId="5" borderId="1" xfId="0" applyNumberFormat="1" applyFont="1" applyFill="1" applyBorder="1" applyAlignment="1">
      <alignment horizontal="right" vertical="center"/>
    </xf>
    <xf numFmtId="0" fontId="0" fillId="5" borderId="1" xfId="0" applyNumberFormat="1" applyFill="1" applyBorder="1" applyAlignment="1">
      <alignment horizontal="right"/>
    </xf>
    <xf numFmtId="4" fontId="0" fillId="5" borderId="1" xfId="0" applyNumberFormat="1" applyFill="1" applyBorder="1" applyAlignment="1">
      <alignment horizontal="center" vertical="top"/>
    </xf>
    <xf numFmtId="0" fontId="1" fillId="5" borderId="1" xfId="0" applyNumberFormat="1" applyFont="1" applyFill="1" applyBorder="1" applyAlignment="1">
      <alignment horizontal="right"/>
    </xf>
    <xf numFmtId="2" fontId="6" fillId="6" borderId="1" xfId="0" applyNumberFormat="1" applyFont="1" applyFill="1" applyBorder="1" applyAlignment="1">
      <alignment horizontal="right" vertical="center"/>
    </xf>
    <xf numFmtId="49" fontId="6" fillId="6" borderId="1" xfId="0" applyNumberFormat="1" applyFont="1" applyFill="1" applyBorder="1" applyAlignment="1">
      <alignment horizontal="right" vertical="center" wrapText="1"/>
    </xf>
    <xf numFmtId="0" fontId="6" fillId="6" borderId="1" xfId="1" applyNumberFormat="1" applyFont="1" applyFill="1" applyBorder="1" applyAlignment="1">
      <alignment horizontal="right" vertical="center" wrapText="1"/>
    </xf>
    <xf numFmtId="0" fontId="0" fillId="6" borderId="1" xfId="0" applyNumberFormat="1" applyFill="1" applyBorder="1" applyAlignment="1">
      <alignment horizontal="right"/>
    </xf>
    <xf numFmtId="0" fontId="1" fillId="6" borderId="1" xfId="0" applyNumberFormat="1" applyFont="1" applyFill="1" applyBorder="1" applyAlignment="1">
      <alignment horizontal="right"/>
    </xf>
    <xf numFmtId="49" fontId="6" fillId="6" borderId="1" xfId="0" applyNumberFormat="1" applyFont="1" applyFill="1" applyBorder="1" applyAlignment="1">
      <alignment horizontal="right" vertical="center"/>
    </xf>
    <xf numFmtId="49" fontId="6" fillId="8" borderId="1" xfId="0" applyNumberFormat="1" applyFont="1" applyFill="1" applyBorder="1"/>
    <xf numFmtId="49" fontId="6" fillId="8" borderId="1" xfId="0" applyNumberFormat="1" applyFont="1" applyFill="1" applyBorder="1" applyAlignment="1">
      <alignment horizontal="left" vertical="center"/>
    </xf>
    <xf numFmtId="49" fontId="6" fillId="8" borderId="1" xfId="0" applyNumberFormat="1" applyFont="1" applyFill="1" applyBorder="1" applyAlignment="1">
      <alignment horizontal="left"/>
    </xf>
    <xf numFmtId="0" fontId="1" fillId="8" borderId="1" xfId="0" applyFont="1" applyFill="1" applyBorder="1" applyAlignment="1">
      <alignment horizontal="left" vertical="center"/>
    </xf>
    <xf numFmtId="0" fontId="6" fillId="8" borderId="1" xfId="0" applyFont="1" applyFill="1" applyBorder="1" applyAlignment="1">
      <alignment horizontal="left"/>
    </xf>
    <xf numFmtId="49" fontId="6" fillId="8" borderId="1" xfId="0" applyNumberFormat="1" applyFont="1" applyFill="1" applyBorder="1" applyAlignment="1"/>
    <xf numFmtId="49" fontId="6" fillId="9" borderId="1" xfId="51" applyNumberFormat="1" applyFont="1" applyFill="1" applyBorder="1" applyAlignment="1">
      <alignment horizontal="left"/>
    </xf>
    <xf numFmtId="49" fontId="6" fillId="9" borderId="1" xfId="0" applyNumberFormat="1" applyFont="1" applyFill="1" applyBorder="1"/>
    <xf numFmtId="49" fontId="6" fillId="9" borderId="1" xfId="0" applyNumberFormat="1" applyFont="1" applyFill="1" applyBorder="1" applyAlignment="1">
      <alignment horizontal="left" vertical="center"/>
    </xf>
    <xf numFmtId="0" fontId="1" fillId="9" borderId="1" xfId="0" applyFont="1" applyFill="1" applyBorder="1" applyAlignment="1">
      <alignment horizontal="left" vertical="center"/>
    </xf>
    <xf numFmtId="0" fontId="6" fillId="9" borderId="1" xfId="0" applyFont="1" applyFill="1" applyBorder="1" applyAlignment="1">
      <alignment horizontal="left"/>
    </xf>
    <xf numFmtId="49" fontId="6" fillId="9" borderId="1" xfId="0" applyNumberFormat="1" applyFont="1" applyFill="1" applyBorder="1" applyAlignment="1">
      <alignment horizontal="left"/>
    </xf>
    <xf numFmtId="0" fontId="6" fillId="9" borderId="1" xfId="51" applyFont="1" applyFill="1" applyBorder="1" applyAlignment="1">
      <alignment horizontal="left" wrapText="1"/>
    </xf>
    <xf numFmtId="49" fontId="6" fillId="11" borderId="1" xfId="0" applyNumberFormat="1" applyFont="1" applyFill="1" applyBorder="1" applyAlignment="1"/>
    <xf numFmtId="49" fontId="6" fillId="11" borderId="1" xfId="0" applyNumberFormat="1" applyFont="1" applyFill="1" applyBorder="1"/>
    <xf numFmtId="49" fontId="6" fillId="11" borderId="1" xfId="0" applyNumberFormat="1" applyFont="1" applyFill="1" applyBorder="1" applyAlignment="1">
      <alignment horizontal="left" vertical="center"/>
    </xf>
    <xf numFmtId="0" fontId="6" fillId="11" borderId="1" xfId="0" applyFont="1" applyFill="1" applyBorder="1" applyAlignment="1">
      <alignment horizontal="left"/>
    </xf>
    <xf numFmtId="0" fontId="1" fillId="11" borderId="1" xfId="0" applyFont="1" applyFill="1" applyBorder="1" applyAlignment="1">
      <alignment horizontal="left" vertical="center"/>
    </xf>
    <xf numFmtId="49" fontId="6" fillId="11" borderId="1" xfId="0" applyNumberFormat="1" applyFont="1" applyFill="1" applyBorder="1" applyAlignment="1">
      <alignment horizontal="left"/>
    </xf>
    <xf numFmtId="0" fontId="6" fillId="6" borderId="1" xfId="0" applyFont="1" applyFill="1" applyBorder="1" applyAlignment="1"/>
    <xf numFmtId="1" fontId="6" fillId="8" borderId="1" xfId="0" applyNumberFormat="1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right"/>
    </xf>
    <xf numFmtId="1" fontId="6" fillId="8" borderId="1" xfId="0" applyNumberFormat="1" applyFont="1" applyFill="1" applyBorder="1" applyAlignment="1"/>
    <xf numFmtId="0" fontId="6" fillId="8" borderId="1" xfId="0" applyFont="1" applyFill="1" applyBorder="1"/>
    <xf numFmtId="0" fontId="6" fillId="8" borderId="1" xfId="0" applyFont="1" applyFill="1" applyBorder="1" applyAlignment="1">
      <alignment horizontal="left" vertical="top" wrapText="1"/>
    </xf>
    <xf numFmtId="1" fontId="6" fillId="8" borderId="1" xfId="0" applyNumberFormat="1" applyFont="1" applyFill="1" applyBorder="1" applyAlignment="1">
      <alignment horizontal="right"/>
    </xf>
    <xf numFmtId="1" fontId="6" fillId="9" borderId="1" xfId="51" applyNumberFormat="1" applyFont="1" applyFill="1" applyBorder="1" applyAlignment="1">
      <alignment horizontal="center" vertical="center"/>
    </xf>
    <xf numFmtId="0" fontId="6" fillId="9" borderId="1" xfId="51" applyFont="1" applyFill="1" applyBorder="1" applyAlignment="1">
      <alignment horizontal="right"/>
    </xf>
    <xf numFmtId="1" fontId="6" fillId="9" borderId="1" xfId="51" applyNumberFormat="1" applyFont="1" applyFill="1" applyBorder="1" applyAlignment="1">
      <alignment horizontal="right"/>
    </xf>
    <xf numFmtId="0" fontId="6" fillId="9" borderId="1" xfId="0" applyFont="1" applyFill="1" applyBorder="1"/>
    <xf numFmtId="0" fontId="6" fillId="9" borderId="1" xfId="0" applyFont="1" applyFill="1" applyBorder="1" applyAlignment="1">
      <alignment horizontal="left" vertical="top" wrapText="1"/>
    </xf>
    <xf numFmtId="49" fontId="6" fillId="9" borderId="1" xfId="51" applyNumberFormat="1" applyFont="1" applyFill="1" applyBorder="1" applyAlignment="1">
      <alignment horizontal="left" vertical="center"/>
    </xf>
    <xf numFmtId="0" fontId="6" fillId="9" borderId="1" xfId="51" applyFont="1" applyFill="1" applyBorder="1" applyAlignment="1">
      <alignment horizontal="left" vertical="center"/>
    </xf>
    <xf numFmtId="1" fontId="6" fillId="9" borderId="1" xfId="51" applyNumberFormat="1" applyFont="1" applyFill="1" applyBorder="1" applyAlignment="1"/>
    <xf numFmtId="0" fontId="6" fillId="9" borderId="1" xfId="0" applyFont="1" applyFill="1" applyBorder="1" applyAlignment="1">
      <alignment horizontal="left" vertical="center"/>
    </xf>
    <xf numFmtId="1" fontId="6" fillId="11" borderId="1" xfId="0" applyNumberFormat="1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right" vertical="center" wrapText="1"/>
    </xf>
    <xf numFmtId="0" fontId="6" fillId="11" borderId="1" xfId="0" applyFont="1" applyFill="1" applyBorder="1" applyAlignment="1">
      <alignment vertical="center" wrapText="1"/>
    </xf>
    <xf numFmtId="0" fontId="6" fillId="11" borderId="1" xfId="0" applyFont="1" applyFill="1" applyBorder="1"/>
    <xf numFmtId="0" fontId="6" fillId="11" borderId="1" xfId="0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horizontal="right" vertical="center"/>
    </xf>
    <xf numFmtId="2" fontId="6" fillId="8" borderId="1" xfId="0" applyNumberFormat="1" applyFont="1" applyFill="1" applyBorder="1" applyAlignment="1">
      <alignment horizontal="right" vertical="center"/>
    </xf>
    <xf numFmtId="0" fontId="7" fillId="8" borderId="1" xfId="0" applyFont="1" applyFill="1" applyBorder="1" applyAlignment="1">
      <alignment horizontal="right"/>
    </xf>
    <xf numFmtId="0" fontId="0" fillId="8" borderId="1" xfId="0" applyNumberFormat="1" applyFill="1" applyBorder="1" applyAlignment="1">
      <alignment horizontal="right"/>
    </xf>
    <xf numFmtId="0" fontId="1" fillId="8" borderId="1" xfId="0" applyNumberFormat="1" applyFont="1" applyFill="1" applyBorder="1" applyAlignment="1">
      <alignment horizontal="right"/>
    </xf>
    <xf numFmtId="2" fontId="6" fillId="9" borderId="1" xfId="0" applyNumberFormat="1" applyFont="1" applyFill="1" applyBorder="1" applyAlignment="1">
      <alignment horizontal="right" vertical="center"/>
    </xf>
    <xf numFmtId="0" fontId="8" fillId="9" borderId="1" xfId="51" applyFont="1" applyFill="1" applyBorder="1" applyAlignment="1">
      <alignment horizontal="right"/>
    </xf>
    <xf numFmtId="0" fontId="0" fillId="9" borderId="1" xfId="0" applyNumberFormat="1" applyFill="1" applyBorder="1" applyAlignment="1">
      <alignment horizontal="right"/>
    </xf>
    <xf numFmtId="0" fontId="0" fillId="9" borderId="1" xfId="0" applyNumberFormat="1" applyFill="1" applyBorder="1"/>
    <xf numFmtId="0" fontId="0" fillId="9" borderId="1" xfId="0" applyFill="1" applyBorder="1" applyAlignment="1">
      <alignment horizontal="center" vertical="top"/>
    </xf>
    <xf numFmtId="0" fontId="1" fillId="9" borderId="1" xfId="0" applyNumberFormat="1" applyFont="1" applyFill="1" applyBorder="1" applyAlignment="1">
      <alignment horizontal="right"/>
    </xf>
    <xf numFmtId="0" fontId="8" fillId="9" borderId="1" xfId="51" applyFont="1" applyFill="1" applyBorder="1" applyAlignment="1">
      <alignment horizontal="right" vertical="center"/>
    </xf>
    <xf numFmtId="2" fontId="6" fillId="11" borderId="1" xfId="0" applyNumberFormat="1" applyFont="1" applyFill="1" applyBorder="1" applyAlignment="1">
      <alignment horizontal="right" vertical="center"/>
    </xf>
    <xf numFmtId="0" fontId="7" fillId="11" borderId="1" xfId="0" applyFont="1" applyFill="1" applyBorder="1" applyAlignment="1">
      <alignment horizontal="right" vertical="center"/>
    </xf>
    <xf numFmtId="0" fontId="7" fillId="11" borderId="1" xfId="0" applyFont="1" applyFill="1" applyBorder="1" applyAlignment="1">
      <alignment horizontal="right"/>
    </xf>
    <xf numFmtId="0" fontId="0" fillId="11" borderId="1" xfId="0" applyNumberFormat="1" applyFill="1" applyBorder="1" applyAlignment="1">
      <alignment horizontal="right"/>
    </xf>
    <xf numFmtId="0" fontId="1" fillId="11" borderId="1" xfId="0" applyNumberFormat="1" applyFont="1" applyFill="1" applyBorder="1" applyAlignment="1">
      <alignment horizontal="right"/>
    </xf>
    <xf numFmtId="0" fontId="0" fillId="11" borderId="1" xfId="0" applyNumberFormat="1" applyFill="1" applyBorder="1"/>
    <xf numFmtId="0" fontId="0" fillId="11" borderId="1" xfId="0" applyFill="1" applyBorder="1" applyAlignment="1">
      <alignment horizontal="center" vertical="top"/>
    </xf>
    <xf numFmtId="0" fontId="0" fillId="12" borderId="1" xfId="0" applyFont="1" applyFill="1" applyBorder="1" applyAlignment="1">
      <alignment horizontal="left" vertical="center"/>
    </xf>
    <xf numFmtId="0" fontId="3" fillId="12" borderId="1" xfId="0" applyFont="1" applyFill="1" applyBorder="1" applyAlignment="1">
      <alignment vertical="center"/>
    </xf>
    <xf numFmtId="0" fontId="0" fillId="12" borderId="1" xfId="0" applyNumberFormat="1" applyFont="1" applyFill="1" applyBorder="1" applyAlignment="1">
      <alignment horizontal="center" vertical="center"/>
    </xf>
    <xf numFmtId="0" fontId="0" fillId="12" borderId="1" xfId="0" applyFont="1" applyFill="1" applyBorder="1" applyAlignment="1">
      <alignment horizontal="center" vertical="center"/>
    </xf>
    <xf numFmtId="0" fontId="0" fillId="12" borderId="1" xfId="0" applyFont="1" applyFill="1" applyBorder="1" applyAlignment="1">
      <alignment horizontal="center" vertical="top"/>
    </xf>
    <xf numFmtId="0" fontId="0" fillId="4" borderId="1" xfId="0" applyFill="1" applyBorder="1" applyAlignment="1">
      <alignment vertical="center"/>
    </xf>
    <xf numFmtId="0" fontId="0" fillId="4" borderId="1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0" fillId="5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left" vertical="center"/>
    </xf>
    <xf numFmtId="0" fontId="0" fillId="13" borderId="1" xfId="0" applyFill="1" applyBorder="1" applyAlignment="1">
      <alignment vertical="center"/>
    </xf>
    <xf numFmtId="0" fontId="0" fillId="13" borderId="1" xfId="0" applyFont="1" applyFill="1" applyBorder="1" applyAlignment="1">
      <alignment horizontal="left" vertical="center"/>
    </xf>
    <xf numFmtId="0" fontId="0" fillId="1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top"/>
    </xf>
    <xf numFmtId="0" fontId="0" fillId="5" borderId="1" xfId="0" applyFont="1" applyFill="1" applyBorder="1" applyAlignment="1">
      <alignment horizontal="center" vertical="top"/>
    </xf>
    <xf numFmtId="0" fontId="0" fillId="13" borderId="1" xfId="0" applyFont="1" applyFill="1" applyBorder="1" applyAlignment="1">
      <alignment horizontal="center" vertical="top"/>
    </xf>
    <xf numFmtId="0" fontId="1" fillId="14" borderId="1" xfId="0" applyFont="1" applyFill="1" applyBorder="1" applyAlignment="1">
      <alignment horizontal="left" vertical="center"/>
    </xf>
    <xf numFmtId="0" fontId="0" fillId="8" borderId="1" xfId="0" applyFill="1" applyBorder="1" applyAlignment="1">
      <alignment vertical="center"/>
    </xf>
    <xf numFmtId="0" fontId="0" fillId="8" borderId="1" xfId="0" applyFont="1" applyFill="1" applyBorder="1" applyAlignment="1">
      <alignment horizontal="left" vertical="center"/>
    </xf>
    <xf numFmtId="0" fontId="0" fillId="8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vertical="center"/>
    </xf>
    <xf numFmtId="0" fontId="0" fillId="9" borderId="1" xfId="0" applyFont="1" applyFill="1" applyBorder="1" applyAlignment="1">
      <alignment horizontal="left" vertical="center"/>
    </xf>
    <xf numFmtId="0" fontId="3" fillId="9" borderId="1" xfId="0" applyFont="1" applyFill="1" applyBorder="1" applyAlignment="1">
      <alignment horizontal="left" vertical="center"/>
    </xf>
    <xf numFmtId="0" fontId="0" fillId="9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top"/>
    </xf>
    <xf numFmtId="0" fontId="0" fillId="9" borderId="1" xfId="0" applyFont="1" applyFill="1" applyBorder="1" applyAlignment="1">
      <alignment horizontal="center" vertical="top"/>
    </xf>
    <xf numFmtId="0" fontId="9" fillId="0" borderId="0" xfId="0" applyFont="1"/>
    <xf numFmtId="0" fontId="0" fillId="0" borderId="0" xfId="0" applyFont="1" applyFill="1"/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/>
    <xf numFmtId="0" fontId="2" fillId="7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/>
    </xf>
    <xf numFmtId="0" fontId="0" fillId="12" borderId="1" xfId="0" applyFont="1" applyFill="1" applyBorder="1"/>
    <xf numFmtId="0" fontId="10" fillId="12" borderId="1" xfId="0" applyFont="1" applyFill="1" applyBorder="1"/>
    <xf numFmtId="0" fontId="2" fillId="7" borderId="1" xfId="0" applyFont="1" applyFill="1" applyBorder="1" applyAlignment="1">
      <alignment vertical="center" wrapText="1"/>
    </xf>
    <xf numFmtId="0" fontId="0" fillId="12" borderId="1" xfId="0" applyFont="1" applyFill="1" applyBorder="1" applyAlignment="1"/>
    <xf numFmtId="1" fontId="0" fillId="12" borderId="1" xfId="0" applyNumberFormat="1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horizontal="center" vertical="center"/>
    </xf>
    <xf numFmtId="2" fontId="1" fillId="12" borderId="1" xfId="0" applyNumberFormat="1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 wrapText="1"/>
    </xf>
    <xf numFmtId="4" fontId="0" fillId="12" borderId="1" xfId="0" applyNumberFormat="1" applyFont="1" applyFill="1" applyBorder="1" applyAlignment="1">
      <alignment horizontal="center" vertical="center"/>
    </xf>
    <xf numFmtId="4" fontId="0" fillId="12" borderId="3" xfId="0" applyNumberFormat="1" applyFont="1" applyFill="1" applyBorder="1" applyAlignment="1">
      <alignment horizontal="center" vertical="top"/>
    </xf>
    <xf numFmtId="4" fontId="0" fillId="12" borderId="4" xfId="0" applyNumberFormat="1" applyFont="1" applyFill="1" applyBorder="1" applyAlignment="1">
      <alignment horizontal="center" vertical="top"/>
    </xf>
    <xf numFmtId="0" fontId="0" fillId="12" borderId="5" xfId="0" applyFont="1" applyFill="1" applyBorder="1" applyAlignment="1">
      <alignment horizontal="center" vertical="center"/>
    </xf>
    <xf numFmtId="0" fontId="1" fillId="12" borderId="5" xfId="0" applyFont="1" applyFill="1" applyBorder="1" applyAlignment="1">
      <alignment horizontal="center" vertical="center"/>
    </xf>
    <xf numFmtId="0" fontId="6" fillId="12" borderId="5" xfId="0" applyFont="1" applyFill="1" applyBorder="1" applyAlignment="1">
      <alignment horizontal="center"/>
    </xf>
    <xf numFmtId="0" fontId="0" fillId="12" borderId="5" xfId="0" applyFont="1" applyFill="1" applyBorder="1"/>
    <xf numFmtId="0" fontId="6" fillId="15" borderId="6" xfId="0" applyFont="1" applyFill="1" applyBorder="1" applyAlignment="1">
      <alignment horizontal="center" vertical="center"/>
    </xf>
    <xf numFmtId="0" fontId="6" fillId="15" borderId="6" xfId="0" applyFont="1" applyFill="1" applyBorder="1" applyAlignment="1">
      <alignment horizontal="center"/>
    </xf>
    <xf numFmtId="0" fontId="0" fillId="15" borderId="6" xfId="0" applyFont="1" applyFill="1" applyBorder="1" applyAlignment="1">
      <alignment horizontal="center" vertical="center"/>
    </xf>
    <xf numFmtId="0" fontId="11" fillId="15" borderId="6" xfId="11" applyFont="1" applyFill="1" applyBorder="1" applyAlignment="1">
      <alignment horizontal="center" vertical="center"/>
    </xf>
    <xf numFmtId="0" fontId="6" fillId="15" borderId="6" xfId="0" applyFont="1" applyFill="1" applyBorder="1" applyAlignment="1">
      <alignment horizontal="left"/>
    </xf>
    <xf numFmtId="0" fontId="6" fillId="15" borderId="1" xfId="0" applyFont="1" applyFill="1" applyBorder="1" applyAlignment="1">
      <alignment horizontal="center" vertical="center"/>
    </xf>
    <xf numFmtId="0" fontId="6" fillId="15" borderId="1" xfId="0" applyFont="1" applyFill="1" applyBorder="1" applyAlignment="1">
      <alignment horizontal="center"/>
    </xf>
    <xf numFmtId="0" fontId="0" fillId="15" borderId="1" xfId="0" applyFont="1" applyFill="1" applyBorder="1" applyAlignment="1">
      <alignment horizontal="center" vertical="center"/>
    </xf>
    <xf numFmtId="0" fontId="11" fillId="15" borderId="1" xfId="11" applyFont="1" applyFill="1" applyBorder="1" applyAlignment="1">
      <alignment horizontal="center" vertical="center"/>
    </xf>
    <xf numFmtId="0" fontId="6" fillId="15" borderId="1" xfId="0" applyFont="1" applyFill="1" applyBorder="1" applyAlignment="1">
      <alignment horizontal="left"/>
    </xf>
    <xf numFmtId="0" fontId="6" fillId="15" borderId="1" xfId="0" applyFont="1" applyFill="1" applyBorder="1" applyAlignment="1">
      <alignment horizontal="left" vertical="center"/>
    </xf>
    <xf numFmtId="0" fontId="10" fillId="15" borderId="1" xfId="0" applyFont="1" applyFill="1" applyBorder="1"/>
    <xf numFmtId="0" fontId="12" fillId="15" borderId="1" xfId="0" applyFont="1" applyFill="1" applyBorder="1" applyAlignment="1">
      <alignment horizontal="left"/>
    </xf>
    <xf numFmtId="0" fontId="11" fillId="15" borderId="1" xfId="11" applyFont="1" applyFill="1" applyBorder="1" applyAlignment="1">
      <alignment horizontal="center"/>
    </xf>
    <xf numFmtId="0" fontId="13" fillId="15" borderId="1" xfId="11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/>
    </xf>
    <xf numFmtId="0" fontId="14" fillId="15" borderId="1" xfId="11" applyFont="1" applyFill="1" applyBorder="1" applyAlignment="1">
      <alignment horizontal="center" vertical="center"/>
    </xf>
    <xf numFmtId="0" fontId="14" fillId="15" borderId="1" xfId="11" applyFont="1" applyFill="1" applyBorder="1" applyAlignment="1">
      <alignment horizontal="center"/>
    </xf>
    <xf numFmtId="0" fontId="0" fillId="12" borderId="5" xfId="0" applyFont="1" applyFill="1" applyBorder="1" applyAlignment="1"/>
    <xf numFmtId="1" fontId="0" fillId="12" borderId="5" xfId="0" applyNumberFormat="1" applyFont="1" applyFill="1" applyBorder="1" applyAlignment="1">
      <alignment horizontal="center" vertical="center"/>
    </xf>
    <xf numFmtId="0" fontId="0" fillId="12" borderId="5" xfId="0" applyNumberFormat="1" applyFont="1" applyFill="1" applyBorder="1" applyAlignment="1">
      <alignment horizontal="center" vertical="center"/>
    </xf>
    <xf numFmtId="0" fontId="0" fillId="15" borderId="6" xfId="0" applyFont="1" applyFill="1" applyBorder="1" applyAlignment="1"/>
    <xf numFmtId="0" fontId="1" fillId="15" borderId="6" xfId="0" applyFont="1" applyFill="1" applyBorder="1" applyAlignment="1">
      <alignment horizontal="center" vertical="center"/>
    </xf>
    <xf numFmtId="0" fontId="0" fillId="15" borderId="1" xfId="0" applyFont="1" applyFill="1" applyBorder="1" applyAlignment="1"/>
    <xf numFmtId="0" fontId="1" fillId="15" borderId="1" xfId="0" applyFont="1" applyFill="1" applyBorder="1" applyAlignment="1">
      <alignment horizontal="center" vertical="center"/>
    </xf>
    <xf numFmtId="0" fontId="6" fillId="15" borderId="1" xfId="0" applyFont="1" applyFill="1" applyBorder="1" applyAlignment="1"/>
    <xf numFmtId="0" fontId="6" fillId="15" borderId="1" xfId="0" applyFont="1" applyFill="1" applyBorder="1" applyAlignment="1">
      <alignment horizontal="center" vertical="center" wrapText="1"/>
    </xf>
    <xf numFmtId="0" fontId="2" fillId="12" borderId="5" xfId="0" applyFont="1" applyFill="1" applyBorder="1" applyAlignment="1">
      <alignment horizontal="center" vertical="center" wrapText="1"/>
    </xf>
    <xf numFmtId="1" fontId="0" fillId="15" borderId="6" xfId="0" applyNumberFormat="1" applyFont="1" applyFill="1" applyBorder="1" applyAlignment="1">
      <alignment horizontal="center" vertical="center"/>
    </xf>
    <xf numFmtId="1" fontId="0" fillId="15" borderId="1" xfId="0" applyNumberFormat="1" applyFont="1" applyFill="1" applyBorder="1" applyAlignment="1">
      <alignment horizontal="center" vertical="center"/>
    </xf>
    <xf numFmtId="0" fontId="10" fillId="15" borderId="1" xfId="0" applyFont="1" applyFill="1" applyBorder="1" applyAlignment="1">
      <alignment horizontal="center" vertical="center"/>
    </xf>
    <xf numFmtId="4" fontId="0" fillId="12" borderId="5" xfId="0" applyNumberFormat="1" applyFont="1" applyFill="1" applyBorder="1" applyAlignment="1">
      <alignment horizontal="center" vertical="center"/>
    </xf>
    <xf numFmtId="4" fontId="0" fillId="12" borderId="6" xfId="0" applyNumberFormat="1" applyFont="1" applyFill="1" applyBorder="1" applyAlignment="1">
      <alignment horizontal="center" vertical="top"/>
    </xf>
    <xf numFmtId="4" fontId="0" fillId="15" borderId="6" xfId="0" applyNumberFormat="1" applyFont="1" applyFill="1" applyBorder="1" applyAlignment="1">
      <alignment horizontal="center" vertical="center"/>
    </xf>
    <xf numFmtId="4" fontId="0" fillId="15" borderId="3" xfId="0" applyNumberFormat="1" applyFont="1" applyFill="1" applyBorder="1" applyAlignment="1">
      <alignment horizontal="center" vertical="top"/>
    </xf>
    <xf numFmtId="4" fontId="0" fillId="15" borderId="1" xfId="0" applyNumberFormat="1" applyFont="1" applyFill="1" applyBorder="1" applyAlignment="1">
      <alignment horizontal="center" vertical="center"/>
    </xf>
    <xf numFmtId="4" fontId="0" fillId="15" borderId="4" xfId="0" applyNumberFormat="1" applyFont="1" applyFill="1" applyBorder="1" applyAlignment="1">
      <alignment horizontal="center" vertical="top"/>
    </xf>
    <xf numFmtId="0" fontId="6" fillId="15" borderId="5" xfId="0" applyFont="1" applyFill="1" applyBorder="1" applyAlignment="1">
      <alignment horizontal="center" vertical="center"/>
    </xf>
    <xf numFmtId="0" fontId="6" fillId="15" borderId="5" xfId="0" applyFont="1" applyFill="1" applyBorder="1" applyAlignment="1">
      <alignment horizontal="center"/>
    </xf>
    <xf numFmtId="0" fontId="0" fillId="15" borderId="5" xfId="0" applyFont="1" applyFill="1" applyBorder="1" applyAlignment="1">
      <alignment horizontal="center" vertical="center"/>
    </xf>
    <xf numFmtId="0" fontId="11" fillId="15" borderId="5" xfId="11" applyFont="1" applyFill="1" applyBorder="1" applyAlignment="1">
      <alignment horizontal="center"/>
    </xf>
    <xf numFmtId="0" fontId="6" fillId="15" borderId="5" xfId="0" applyFont="1" applyFill="1" applyBorder="1" applyAlignment="1">
      <alignment horizontal="left" vertical="center"/>
    </xf>
    <xf numFmtId="0" fontId="0" fillId="5" borderId="6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left" vertical="center"/>
    </xf>
    <xf numFmtId="0" fontId="1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/>
    </xf>
    <xf numFmtId="0" fontId="16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left"/>
    </xf>
    <xf numFmtId="0" fontId="0" fillId="15" borderId="5" xfId="0" applyFont="1" applyFill="1" applyBorder="1" applyAlignment="1"/>
    <xf numFmtId="0" fontId="0" fillId="5" borderId="6" xfId="0" applyFont="1" applyFill="1" applyBorder="1" applyAlignment="1"/>
    <xf numFmtId="0" fontId="6" fillId="5" borderId="1" xfId="0" applyFont="1" applyFill="1" applyBorder="1" applyAlignment="1">
      <alignment vertical="center"/>
    </xf>
    <xf numFmtId="1" fontId="0" fillId="15" borderId="5" xfId="0" applyNumberFormat="1" applyFont="1" applyFill="1" applyBorder="1" applyAlignment="1">
      <alignment horizontal="center" vertical="center"/>
    </xf>
    <xf numFmtId="1" fontId="0" fillId="5" borderId="6" xfId="0" applyNumberFormat="1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1" fontId="0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4" fontId="0" fillId="15" borderId="5" xfId="0" applyNumberFormat="1" applyFont="1" applyFill="1" applyBorder="1" applyAlignment="1">
      <alignment horizontal="center" vertical="center"/>
    </xf>
    <xf numFmtId="4" fontId="0" fillId="15" borderId="6" xfId="0" applyNumberFormat="1" applyFont="1" applyFill="1" applyBorder="1" applyAlignment="1">
      <alignment horizontal="center" vertical="top"/>
    </xf>
    <xf numFmtId="4" fontId="0" fillId="5" borderId="6" xfId="0" applyNumberFormat="1" applyFont="1" applyFill="1" applyBorder="1" applyAlignment="1">
      <alignment horizontal="center" vertical="center"/>
    </xf>
    <xf numFmtId="4" fontId="0" fillId="5" borderId="3" xfId="0" applyNumberFormat="1" applyFont="1" applyFill="1" applyBorder="1" applyAlignment="1">
      <alignment horizontal="center" vertical="top"/>
    </xf>
    <xf numFmtId="4" fontId="0" fillId="5" borderId="1" xfId="0" applyNumberFormat="1" applyFont="1" applyFill="1" applyBorder="1" applyAlignment="1">
      <alignment horizontal="center" vertical="center"/>
    </xf>
    <xf numFmtId="4" fontId="0" fillId="5" borderId="4" xfId="0" applyNumberFormat="1" applyFont="1" applyFill="1" applyBorder="1" applyAlignment="1">
      <alignment horizontal="center" vertical="top"/>
    </xf>
    <xf numFmtId="0" fontId="0" fillId="5" borderId="5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/>
    </xf>
    <xf numFmtId="0" fontId="14" fillId="5" borderId="5" xfId="11" applyFont="1" applyFill="1" applyBorder="1" applyAlignment="1">
      <alignment horizontal="center"/>
    </xf>
    <xf numFmtId="0" fontId="0" fillId="5" borderId="5" xfId="0" applyFont="1" applyFill="1" applyBorder="1" applyAlignment="1">
      <alignment horizontal="left"/>
    </xf>
    <xf numFmtId="0" fontId="1" fillId="13" borderId="6" xfId="0" applyFont="1" applyFill="1" applyBorder="1" applyAlignment="1">
      <alignment horizontal="center" vertical="center"/>
    </xf>
    <xf numFmtId="1" fontId="1" fillId="13" borderId="6" xfId="0" applyNumberFormat="1" applyFont="1" applyFill="1" applyBorder="1" applyAlignment="1">
      <alignment horizontal="center" vertical="center"/>
    </xf>
    <xf numFmtId="0" fontId="1" fillId="13" borderId="6" xfId="0" applyFont="1" applyFill="1" applyBorder="1" applyAlignment="1">
      <alignment horizontal="center" vertical="center" wrapText="1"/>
    </xf>
    <xf numFmtId="0" fontId="1" fillId="13" borderId="6" xfId="0" applyFont="1" applyFill="1" applyBorder="1" applyAlignment="1">
      <alignment horizontal="left" vertical="center"/>
    </xf>
    <xf numFmtId="0" fontId="1" fillId="13" borderId="1" xfId="0" applyFont="1" applyFill="1" applyBorder="1" applyAlignment="1">
      <alignment horizontal="center" vertical="center"/>
    </xf>
    <xf numFmtId="1" fontId="1" fillId="13" borderId="1" xfId="0" applyNumberFormat="1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 wrapText="1"/>
    </xf>
    <xf numFmtId="0" fontId="10" fillId="13" borderId="1" xfId="0" applyFont="1" applyFill="1" applyBorder="1"/>
    <xf numFmtId="0" fontId="1" fillId="13" borderId="1" xfId="11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/>
    </xf>
    <xf numFmtId="0" fontId="0" fillId="5" borderId="5" xfId="0" applyFont="1" applyFill="1" applyBorder="1" applyAlignment="1"/>
    <xf numFmtId="0" fontId="6" fillId="5" borderId="5" xfId="0" applyFont="1" applyFill="1" applyBorder="1" applyAlignment="1">
      <alignment horizontal="center" vertical="center"/>
    </xf>
    <xf numFmtId="0" fontId="1" fillId="13" borderId="6" xfId="0" applyFont="1" applyFill="1" applyBorder="1" applyAlignment="1">
      <alignment vertical="center" wrapText="1"/>
    </xf>
    <xf numFmtId="1" fontId="1" fillId="13" borderId="6" xfId="1" applyNumberFormat="1" applyFont="1" applyFill="1" applyBorder="1" applyAlignment="1">
      <alignment horizontal="center" vertical="center"/>
    </xf>
    <xf numFmtId="0" fontId="0" fillId="13" borderId="1" xfId="0" applyFont="1" applyFill="1" applyBorder="1" applyAlignment="1"/>
    <xf numFmtId="1" fontId="1" fillId="13" borderId="1" xfId="1" applyNumberFormat="1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horizontal="center" vertical="center"/>
    </xf>
    <xf numFmtId="1" fontId="0" fillId="5" borderId="5" xfId="0" applyNumberFormat="1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1" fontId="0" fillId="13" borderId="6" xfId="0" applyNumberFormat="1" applyFont="1" applyFill="1" applyBorder="1" applyAlignment="1">
      <alignment horizontal="center" vertical="center"/>
    </xf>
    <xf numFmtId="0" fontId="0" fillId="13" borderId="6" xfId="0" applyFont="1" applyFill="1" applyBorder="1" applyAlignment="1">
      <alignment horizontal="center" vertical="center"/>
    </xf>
    <xf numFmtId="1" fontId="0" fillId="13" borderId="1" xfId="0" applyNumberFormat="1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4" fontId="0" fillId="5" borderId="5" xfId="0" applyNumberFormat="1" applyFont="1" applyFill="1" applyBorder="1" applyAlignment="1">
      <alignment horizontal="center" vertical="center"/>
    </xf>
    <xf numFmtId="4" fontId="0" fillId="5" borderId="7" xfId="0" applyNumberFormat="1" applyFont="1" applyFill="1" applyBorder="1" applyAlignment="1">
      <alignment horizontal="center" vertical="top"/>
    </xf>
    <xf numFmtId="4" fontId="0" fillId="13" borderId="6" xfId="0" applyNumberFormat="1" applyFont="1" applyFill="1" applyBorder="1" applyAlignment="1">
      <alignment horizontal="center" vertical="center"/>
    </xf>
    <xf numFmtId="4" fontId="0" fillId="13" borderId="8" xfId="0" applyNumberFormat="1" applyFont="1" applyFill="1" applyBorder="1" applyAlignment="1">
      <alignment horizontal="center" vertical="top"/>
    </xf>
    <xf numFmtId="4" fontId="0" fillId="13" borderId="1" xfId="0" applyNumberFormat="1" applyFont="1" applyFill="1" applyBorder="1" applyAlignment="1">
      <alignment horizontal="center" vertical="center"/>
    </xf>
    <xf numFmtId="4" fontId="0" fillId="13" borderId="9" xfId="0" applyNumberFormat="1" applyFont="1" applyFill="1" applyBorder="1" applyAlignment="1">
      <alignment horizontal="center" vertical="top"/>
    </xf>
    <xf numFmtId="1" fontId="1" fillId="13" borderId="1" xfId="0" applyNumberFormat="1" applyFont="1" applyFill="1" applyBorder="1" applyAlignment="1">
      <alignment horizontal="center" vertical="center" wrapText="1"/>
    </xf>
    <xf numFmtId="0" fontId="17" fillId="14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/>
    </xf>
    <xf numFmtId="0" fontId="14" fillId="8" borderId="1" xfId="11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left" vertical="center"/>
    </xf>
    <xf numFmtId="0" fontId="17" fillId="8" borderId="1" xfId="0" applyFont="1" applyFill="1" applyBorder="1" applyAlignment="1">
      <alignment horizontal="left"/>
    </xf>
    <xf numFmtId="0" fontId="17" fillId="8" borderId="1" xfId="0" applyFont="1" applyFill="1" applyBorder="1" applyAlignment="1">
      <alignment horizontal="center" vertical="center"/>
    </xf>
    <xf numFmtId="0" fontId="17" fillId="16" borderId="1" xfId="0" applyFont="1" applyFill="1" applyBorder="1" applyAlignment="1">
      <alignment horizontal="center" vertical="center"/>
    </xf>
    <xf numFmtId="0" fontId="6" fillId="16" borderId="1" xfId="0" applyFont="1" applyFill="1" applyBorder="1" applyAlignment="1">
      <alignment horizontal="center" vertical="center"/>
    </xf>
    <xf numFmtId="0" fontId="14" fillId="16" borderId="1" xfId="11" applyFont="1" applyFill="1" applyBorder="1" applyAlignment="1">
      <alignment horizontal="center" vertical="center"/>
    </xf>
    <xf numFmtId="0" fontId="17" fillId="16" borderId="1" xfId="0" applyFont="1" applyFill="1" applyBorder="1" applyAlignment="1">
      <alignment horizontal="left" vertical="center"/>
    </xf>
    <xf numFmtId="0" fontId="17" fillId="14" borderId="1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vertical="center" wrapText="1"/>
    </xf>
    <xf numFmtId="0" fontId="17" fillId="16" borderId="1" xfId="0" applyFont="1" applyFill="1" applyBorder="1" applyAlignment="1">
      <alignment vertical="center" wrapText="1"/>
    </xf>
    <xf numFmtId="0" fontId="17" fillId="16" borderId="1" xfId="0" applyFont="1" applyFill="1" applyBorder="1" applyAlignment="1">
      <alignment horizontal="center" vertical="center" wrapText="1"/>
    </xf>
    <xf numFmtId="0" fontId="0" fillId="16" borderId="1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vertical="center"/>
    </xf>
    <xf numFmtId="0" fontId="10" fillId="13" borderId="1" xfId="0" applyFont="1" applyFill="1" applyBorder="1" applyAlignment="1">
      <alignment horizontal="center" vertical="center"/>
    </xf>
    <xf numFmtId="1" fontId="0" fillId="8" borderId="1" xfId="0" applyNumberFormat="1" applyFont="1" applyFill="1" applyBorder="1" applyAlignment="1">
      <alignment horizontal="center" vertical="center"/>
    </xf>
    <xf numFmtId="0" fontId="17" fillId="14" borderId="1" xfId="0" applyFont="1" applyFill="1" applyBorder="1" applyAlignment="1">
      <alignment horizontal="center" wrapText="1"/>
    </xf>
    <xf numFmtId="0" fontId="0" fillId="16" borderId="1" xfId="0" applyFont="1" applyFill="1" applyBorder="1" applyAlignment="1">
      <alignment horizontal="center"/>
    </xf>
    <xf numFmtId="4" fontId="0" fillId="13" borderId="10" xfId="0" applyNumberFormat="1" applyFont="1" applyFill="1" applyBorder="1" applyAlignment="1">
      <alignment horizontal="center" vertical="top"/>
    </xf>
    <xf numFmtId="4" fontId="0" fillId="8" borderId="1" xfId="0" applyNumberFormat="1" applyFont="1" applyFill="1" applyBorder="1" applyAlignment="1">
      <alignment horizontal="center" vertical="center"/>
    </xf>
    <xf numFmtId="4" fontId="0" fillId="8" borderId="11" xfId="0" applyNumberFormat="1" applyFont="1" applyFill="1" applyBorder="1" applyAlignment="1">
      <alignment horizontal="center" vertical="top"/>
    </xf>
    <xf numFmtId="4" fontId="0" fillId="8" borderId="9" xfId="0" applyNumberFormat="1" applyFont="1" applyFill="1" applyBorder="1" applyAlignment="1">
      <alignment horizontal="center" vertical="top"/>
    </xf>
    <xf numFmtId="0" fontId="18" fillId="8" borderId="1" xfId="11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vertical="center"/>
    </xf>
    <xf numFmtId="2" fontId="1" fillId="9" borderId="1" xfId="0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/>
    </xf>
    <xf numFmtId="0" fontId="10" fillId="9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0" fillId="11" borderId="1" xfId="0" applyFont="1" applyFill="1" applyBorder="1" applyAlignment="1">
      <alignment horizontal="center" vertical="center"/>
    </xf>
    <xf numFmtId="0" fontId="19" fillId="11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left"/>
    </xf>
    <xf numFmtId="0" fontId="1" fillId="11" borderId="1" xfId="0" applyFont="1" applyFill="1" applyBorder="1" applyAlignment="1">
      <alignment horizontal="center"/>
    </xf>
    <xf numFmtId="0" fontId="19" fillId="11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vertical="center"/>
    </xf>
    <xf numFmtId="0" fontId="1" fillId="9" borderId="1" xfId="0" applyFont="1" applyFill="1" applyBorder="1" applyAlignment="1">
      <alignment vertical="center" wrapText="1"/>
    </xf>
    <xf numFmtId="0" fontId="0" fillId="11" borderId="1" xfId="0" applyFont="1" applyFill="1" applyBorder="1" applyAlignment="1"/>
    <xf numFmtId="0" fontId="1" fillId="11" borderId="1" xfId="0" applyFont="1" applyFill="1" applyBorder="1" applyAlignment="1">
      <alignment vertical="center" wrapText="1"/>
    </xf>
    <xf numFmtId="0" fontId="8" fillId="17" borderId="1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wrapText="1"/>
    </xf>
    <xf numFmtId="1" fontId="0" fillId="9" borderId="1" xfId="0" applyNumberFormat="1" applyFont="1" applyFill="1" applyBorder="1" applyAlignment="1">
      <alignment horizontal="center" vertical="center"/>
    </xf>
    <xf numFmtId="180" fontId="1" fillId="9" borderId="1" xfId="0" applyNumberFormat="1" applyFont="1" applyFill="1" applyBorder="1" applyAlignment="1">
      <alignment horizontal="center" vertical="center"/>
    </xf>
    <xf numFmtId="1" fontId="0" fillId="11" borderId="1" xfId="0" applyNumberFormat="1" applyFont="1" applyFill="1" applyBorder="1" applyAlignment="1">
      <alignment horizontal="center" vertical="center"/>
    </xf>
    <xf numFmtId="4" fontId="0" fillId="8" borderId="10" xfId="0" applyNumberFormat="1" applyFont="1" applyFill="1" applyBorder="1" applyAlignment="1">
      <alignment horizontal="center" vertical="top"/>
    </xf>
    <xf numFmtId="4" fontId="0" fillId="9" borderId="1" xfId="0" applyNumberFormat="1" applyFont="1" applyFill="1" applyBorder="1" applyAlignment="1">
      <alignment horizontal="center" vertical="center"/>
    </xf>
    <xf numFmtId="4" fontId="0" fillId="9" borderId="11" xfId="0" applyNumberFormat="1" applyFont="1" applyFill="1" applyBorder="1" applyAlignment="1">
      <alignment horizontal="center" vertical="top"/>
    </xf>
    <xf numFmtId="4" fontId="0" fillId="9" borderId="9" xfId="0" applyNumberFormat="1" applyFont="1" applyFill="1" applyBorder="1" applyAlignment="1">
      <alignment horizontal="center" vertical="top"/>
    </xf>
    <xf numFmtId="4" fontId="0" fillId="9" borderId="10" xfId="0" applyNumberFormat="1" applyFont="1" applyFill="1" applyBorder="1" applyAlignment="1">
      <alignment horizontal="center" vertical="top"/>
    </xf>
    <xf numFmtId="2" fontId="1" fillId="11" borderId="1" xfId="0" applyNumberFormat="1" applyFont="1" applyFill="1" applyBorder="1" applyAlignment="1">
      <alignment horizontal="center" vertical="center"/>
    </xf>
    <xf numFmtId="4" fontId="0" fillId="11" borderId="1" xfId="0" applyNumberFormat="1" applyFont="1" applyFill="1" applyBorder="1" applyAlignment="1">
      <alignment horizontal="center" vertical="center"/>
    </xf>
    <xf numFmtId="4" fontId="0" fillId="11" borderId="11" xfId="0" applyNumberFormat="1" applyFont="1" applyFill="1" applyBorder="1" applyAlignment="1">
      <alignment horizontal="center" vertical="top"/>
    </xf>
    <xf numFmtId="4" fontId="0" fillId="11" borderId="9" xfId="0" applyNumberFormat="1" applyFont="1" applyFill="1" applyBorder="1" applyAlignment="1">
      <alignment horizontal="center" vertical="top"/>
    </xf>
    <xf numFmtId="0" fontId="10" fillId="11" borderId="1" xfId="0" applyFont="1" applyFill="1" applyBorder="1"/>
    <xf numFmtId="0" fontId="0" fillId="11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right" vertical="center"/>
    </xf>
    <xf numFmtId="0" fontId="10" fillId="11" borderId="1" xfId="0" applyFont="1" applyFill="1" applyBorder="1" applyAlignment="1">
      <alignment horizontal="center" vertical="center"/>
    </xf>
    <xf numFmtId="4" fontId="0" fillId="11" borderId="10" xfId="0" applyNumberFormat="1" applyFont="1" applyFill="1" applyBorder="1" applyAlignment="1">
      <alignment horizontal="center" vertical="top"/>
    </xf>
    <xf numFmtId="4" fontId="5" fillId="0" borderId="1" xfId="0" applyNumberFormat="1" applyFont="1" applyFill="1" applyBorder="1" applyAlignment="1">
      <alignment horizontal="center" vertical="center"/>
    </xf>
    <xf numFmtId="0" fontId="20" fillId="18" borderId="1" xfId="0" applyFont="1" applyFill="1" applyBorder="1" applyAlignment="1">
      <alignment horizontal="center"/>
    </xf>
    <xf numFmtId="0" fontId="20" fillId="19" borderId="1" xfId="0" applyFont="1" applyFill="1" applyBorder="1" applyAlignment="1">
      <alignment horizontal="center" vertical="center"/>
    </xf>
    <xf numFmtId="0" fontId="21" fillId="0" borderId="1" xfId="0" applyFont="1" applyBorder="1"/>
    <xf numFmtId="4" fontId="21" fillId="0" borderId="1" xfId="0" applyNumberFormat="1" applyFont="1" applyBorder="1"/>
    <xf numFmtId="0" fontId="20" fillId="18" borderId="1" xfId="0" applyFont="1" applyFill="1" applyBorder="1"/>
    <xf numFmtId="4" fontId="20" fillId="18" borderId="1" xfId="0" applyNumberFormat="1" applyFont="1" applyFill="1" applyBorder="1"/>
  </cellXfs>
  <cellStyles count="52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Normal 2" xfId="14"/>
    <cellStyle name="40% - Ênfase 6" xfId="15" builtinId="51"/>
    <cellStyle name="Texto de Aviso" xfId="16" builtinId="11"/>
    <cellStyle name="Título" xfId="17" builtinId="15"/>
    <cellStyle name="Texto Explicativo" xfId="18" builtinId="53"/>
    <cellStyle name="Ênfase 3" xfId="19" builtinId="37"/>
    <cellStyle name="Título 1" xfId="20" builtinId="16"/>
    <cellStyle name="Ênfase 4" xfId="21" builtinId="41"/>
    <cellStyle name="Título 2" xfId="22" builtinId="17"/>
    <cellStyle name="Ênfase 5" xfId="23" builtinId="45"/>
    <cellStyle name="Título 3" xfId="24" builtinId="18"/>
    <cellStyle name="Ênfase 6" xfId="25" builtinId="49"/>
    <cellStyle name="Título 4" xfId="26" builtinId="19"/>
    <cellStyle name="Entrada" xfId="27" builtinId="20"/>
    <cellStyle name="Saída" xfId="28" builtinId="21"/>
    <cellStyle name="Cálculo" xfId="29" builtinId="22"/>
    <cellStyle name="Total" xfId="30" builtinId="25"/>
    <cellStyle name="40% - Ênfase 1" xfId="31" builtinId="31"/>
    <cellStyle name="Bom" xfId="32" builtinId="26"/>
    <cellStyle name="Ruim" xfId="33" builtinId="27"/>
    <cellStyle name="Neutro" xfId="34" builtinId="28"/>
    <cellStyle name="20% - Ênfase 5" xfId="35" builtinId="46"/>
    <cellStyle name="Ênfase 1" xfId="36" builtinId="29"/>
    <cellStyle name="20% - Ênfase 1" xfId="37" builtinId="30"/>
    <cellStyle name="60% - Ênfase 1" xfId="38" builtinId="32"/>
    <cellStyle name="20% - Ênfase 6" xfId="39" builtinId="50"/>
    <cellStyle name="Ênfase 2" xfId="40" builtinId="33"/>
    <cellStyle name="20% - Ênfase 2" xfId="41" builtinId="34"/>
    <cellStyle name="60% - Ênfase 2" xfId="42" builtinId="36"/>
    <cellStyle name="40% - Ênfase 3" xfId="43" builtinId="39"/>
    <cellStyle name="60% - Ênfase 3" xfId="44" builtinId="40"/>
    <cellStyle name="20% - Ênfase 4" xfId="45" builtinId="42"/>
    <cellStyle name="60% - Ênfase 4" xfId="46" builtinId="44"/>
    <cellStyle name="40% - Ênfase 5" xfId="47" builtinId="47"/>
    <cellStyle name="60% - Ênfase 5" xfId="48" builtinId="48"/>
    <cellStyle name="60% - Ênfase 6" xfId="49" builtinId="52"/>
    <cellStyle name="Normal 3" xfId="50"/>
    <cellStyle name="Normal 6" xfId="51"/>
  </cellStyles>
  <tableStyles count="0" defaultTableStyle="TableStyleMedium2" defaultPivotStyle="PivotStyleLight16"/>
  <colors>
    <mruColors>
      <color rgb="00FE6B5C"/>
      <color rgb="0000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273</xdr:row>
      <xdr:rowOff>0</xdr:rowOff>
    </xdr:from>
    <xdr:to>
      <xdr:col>5</xdr:col>
      <xdr:colOff>477871</xdr:colOff>
      <xdr:row>326</xdr:row>
      <xdr:rowOff>175974</xdr:rowOff>
    </xdr:to>
    <xdr:sp>
      <xdr:nvSpPr>
        <xdr:cNvPr id="2" name="CustomShape 1" hidden="1"/>
        <xdr:cNvSpPr/>
      </xdr:nvSpPr>
      <xdr:spPr>
        <a:xfrm>
          <a:off x="0" y="52758975"/>
          <a:ext cx="9526270" cy="1027239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9" Type="http://schemas.openxmlformats.org/officeDocument/2006/relationships/hyperlink" Target="https://emec.mec.gov.br/emec/consulta-cadastro/detalhamento/d96957f455f6405d14c6542552b0f6eb/NTc=/c1b85ea4d704f246bcced664fdaeddb6/QklPUVXNTUlDQQ==" TargetMode="External"/><Relationship Id="rId85" Type="http://schemas.openxmlformats.org/officeDocument/2006/relationships/hyperlink" Target="https://emec.mec.gov.br/emec/consulta-cadastro/detalhamento/d96957f455f6405d14c6542552b0f6eb/NzMw/c1b85ea4d704f246bcced664fdaeddb6/T0RPTlRPTE9HSUE=" TargetMode="External"/><Relationship Id="rId84" Type="http://schemas.openxmlformats.org/officeDocument/2006/relationships/hyperlink" Target="https://emec.mec.gov.br/emec/consulta-cadastro/detalhamento/d96957f455f6405d14c6542552b0f6eb/NzMw/c1b85ea4d704f246bcced664fdaeddb6/Q0nKTkNJQVMgQklPTNNHSUNBUw==" TargetMode="External"/><Relationship Id="rId83" Type="http://schemas.openxmlformats.org/officeDocument/2006/relationships/hyperlink" Target="https://emec.mec.gov.br/emec/consulta-cadastro/detalhamento/d96957f455f6405d14c6542552b0f6eb/NzMw/c1b85ea4d704f246bcced664fdaeddb6/RURVQ0HHw08gRs1TSUNB" TargetMode="External"/><Relationship Id="rId82" Type="http://schemas.openxmlformats.org/officeDocument/2006/relationships/hyperlink" Target="https://emec.mec.gov.br/emec/consulta-cadastro/detalhamento/d96957f455f6405d14c6542552b0f6eb/NzMw/c1b85ea4d704f246bcced664fdaeddb6/RU5GRVJNQUdFTQ==" TargetMode="External"/><Relationship Id="rId81" Type="http://schemas.openxmlformats.org/officeDocument/2006/relationships/hyperlink" Target="https://emec.mec.gov.br/emec/consulta-cadastro/detalhamento/d96957f455f6405d14c6542552b0f6eb/NzMw/c1b85ea4d704f246bcced664fdaeddb6/QUdST05PTUlB" TargetMode="External"/><Relationship Id="rId80" Type="http://schemas.openxmlformats.org/officeDocument/2006/relationships/hyperlink" Target="https://emec.mec.gov.br/emec/consulta-cadastro/detalhamento/d96957f455f6405d14c6542552b0f6eb/NzMw/c1b85ea4d704f246bcced664fdaeddb6/RkFSTcFDSUE=" TargetMode="External"/><Relationship Id="rId8" Type="http://schemas.openxmlformats.org/officeDocument/2006/relationships/hyperlink" Target="https://emec.mec.gov.br/emec/consulta-cadastro/detalhamento/d96957f455f6405d14c6542552b0f6eb/NTc=/c1b85ea4d704f246bcced664fdaeddb6/QklPTUVESUNJTkE=" TargetMode="External"/><Relationship Id="rId79" Type="http://schemas.openxmlformats.org/officeDocument/2006/relationships/hyperlink" Target="https://emec.mec.gov.br/emec/consulta-cadastro/detalhamento/d96957f455f6405d14c6542552b0f6eb/NzMw/c1b85ea4d704f246bcced664fdaeddb6/TUVESUNJTkE=" TargetMode="External"/><Relationship Id="rId78" Type="http://schemas.openxmlformats.org/officeDocument/2006/relationships/hyperlink" Target="https://emec.mec.gov.br/emec/consulta-cadastro/detalhamento/d96957f455f6405d14c6542552b0f6eb/NzMw/c1b85ea4d704f246bcced664fdaeddb6/Wk9PVEVDTklB" TargetMode="External"/><Relationship Id="rId77" Type="http://schemas.openxmlformats.org/officeDocument/2006/relationships/hyperlink" Target="https://emec.mec.gov.br/emec/consulta-cadastro/detalhamento/d96957f455f6405d14c6542552b0f6eb/NzMw/c1b85ea4d704f246bcced664fdaeddb6/RU5HRU5IQVJJQSBERSBDT01QVVRBx8NP" TargetMode="External"/><Relationship Id="rId76" Type="http://schemas.openxmlformats.org/officeDocument/2006/relationships/hyperlink" Target="https://emec.mec.gov.br/emec/consulta-cadastro/detalhamento/d96957f455f6405d14c6542552b0f6eb/NzMw/c1b85ea4d704f246bcced664fdaeddb6/RU5HRU5IQVJJQSBERSBTT0ZUV0FSRQ==" TargetMode="External"/><Relationship Id="rId75" Type="http://schemas.openxmlformats.org/officeDocument/2006/relationships/hyperlink" Target="https://emec.mec.gov.br/emec/consulta-cadastro/detalhamento/d96957f455f6405d14c6542552b0f6eb/NzMw/c1b85ea4d704f246bcced664fdaeddb6/RU5HRU5IQVJJQSBERSBBTElNRU5UT1M=" TargetMode="External"/><Relationship Id="rId74" Type="http://schemas.openxmlformats.org/officeDocument/2006/relationships/hyperlink" Target="https://emec.mec.gov.br/emec/consulta-cadastro/detalhamento/d96957f455f6405d14c6542552b0f6eb/NzMw/c1b85ea4d704f246bcced664fdaeddb6/RU5HRU5IQVJJQSBERSBNQVRFUklBSVM=" TargetMode="External"/><Relationship Id="rId73" Type="http://schemas.openxmlformats.org/officeDocument/2006/relationships/hyperlink" Target="https://emec.mec.gov.br/emec/consulta-cadastro/detalhamento/d96957f455f6405d14c6542552b0f6eb/NzMw/c1b85ea4d704f246bcced664fdaeddb6/RU5HRU5IQVJJQSBDSVZJTA==" TargetMode="External"/><Relationship Id="rId72" Type="http://schemas.openxmlformats.org/officeDocument/2006/relationships/hyperlink" Target="https://emec.mec.gov.br/emec/consulta-cadastro/detalhamento/d96957f455f6405d14c6542552b0f6eb/NzMw/c1b85ea4d704f246bcced664fdaeddb6/UVXNTUlDQQ==" TargetMode="External"/><Relationship Id="rId71" Type="http://schemas.openxmlformats.org/officeDocument/2006/relationships/hyperlink" Target="https://emec.mec.gov.br/emec/consulta-cadastro/detalhamento/d96957f455f6405d14c6542552b0f6eb/NzMw/c1b85ea4d704f246bcced664fdaeddb6/Rs1TSUNB" TargetMode="External"/><Relationship Id="rId70" Type="http://schemas.openxmlformats.org/officeDocument/2006/relationships/hyperlink" Target="https://emec.mec.gov.br/emec/consulta-cadastro/detalhamento/d96957f455f6405d14c6542552b0f6eb/NzMw/c1b85ea4d704f246bcced664fdaeddb6/R0VPR1JBRklB" TargetMode="External"/><Relationship Id="rId7" Type="http://schemas.openxmlformats.org/officeDocument/2006/relationships/hyperlink" Target="https://emec.mec.gov.br/emec/consulta-cadastro/detalhamento/d96957f455f6405d14c6542552b0f6eb/NTc=/c1b85ea4d704f246bcced664fdaeddb6/QVJURVMgVklTVUFJUw==" TargetMode="External"/><Relationship Id="rId69" Type="http://schemas.openxmlformats.org/officeDocument/2006/relationships/hyperlink" Target="https://emec.mec.gov.br/emec/consulta-cadastro/detalhamento/d96957f455f6405d14c6542552b0f6eb/NzMw/c1b85ea4d704f246bcced664fdaeddb6/TUFURU3BVElDQQ==" TargetMode="External"/><Relationship Id="rId68" Type="http://schemas.openxmlformats.org/officeDocument/2006/relationships/hyperlink" Target="https://emec.mec.gov.br/emec/consulta-cadastro/detalhamento/d96957f455f6405d14c6542552b0f6eb/NzMw/c1b85ea4d704f246bcced664fdaeddb6/TdpTSUNB" TargetMode="External"/><Relationship Id="rId67" Type="http://schemas.openxmlformats.org/officeDocument/2006/relationships/hyperlink" Target="https://emec.mec.gov.br/emec/consulta-cadastro/detalhamento/d96957f455f6405d14c6542552b0f6eb/NzMw/c1b85ea4d704f246bcced664fdaeddb6/QVJURVMgVklTVUFJUw==" TargetMode="External"/><Relationship Id="rId66" Type="http://schemas.openxmlformats.org/officeDocument/2006/relationships/hyperlink" Target="https://emec.mec.gov.br/emec/consulta-cadastro/detalhamento/d96957f455f6405d14c6542552b0f6eb/NzMw/c1b85ea4d704f246bcced664fdaeddb6/SElTVNNSSUE=" TargetMode="External"/><Relationship Id="rId65" Type="http://schemas.openxmlformats.org/officeDocument/2006/relationships/hyperlink" Target="https://emec.mec.gov.br/emec/consulta-cadastro/detalhamento/d96957f455f6405d14c6542552b0f6eb/NzMw/c1b85ea4d704f246bcced664fdaeddb6/UEVEQUdPR0lB" TargetMode="External"/><Relationship Id="rId64" Type="http://schemas.openxmlformats.org/officeDocument/2006/relationships/hyperlink" Target="https://emec.mec.gov.br/emec/consulta-cadastro/detalhamento/d96957f455f6405d14c6542552b0f6eb/NzMw/c1b85ea4d704f246bcced664fdaeddb6/TEVUUkFTIC0gRVNQQU5IT0w=" TargetMode="External"/><Relationship Id="rId63" Type="http://schemas.openxmlformats.org/officeDocument/2006/relationships/hyperlink" Target="https://emec.mec.gov.br/emec/consulta-cadastro/detalhamento/d96957f455f6405d14c6542552b0f6eb/NzMw/c1b85ea4d704f246bcced664fdaeddb6/TEVUUkFTIC0gRlJBTkPKUw==" TargetMode="External"/><Relationship Id="rId62" Type="http://schemas.openxmlformats.org/officeDocument/2006/relationships/hyperlink" Target="https://emec.mec.gov.br/emec/consulta-cadastro/detalhamento/d96957f455f6405d14c6542552b0f6eb/NzMw/c1b85ea4d704f246bcced664fdaeddb6/RElSRUlUTw==" TargetMode="External"/><Relationship Id="rId61" Type="http://schemas.openxmlformats.org/officeDocument/2006/relationships/hyperlink" Target="https://emec.mec.gov.br/emec/consulta-cadastro/detalhamento/d96957f455f6405d14c6542552b0f6eb/NzMw/c1b85ea4d704f246bcced664fdaeddb6/VFVSSVNNTw==" TargetMode="External"/><Relationship Id="rId60" Type="http://schemas.openxmlformats.org/officeDocument/2006/relationships/hyperlink" Target="https://emec.mec.gov.br/emec/consulta-cadastro/detalhamento/d96957f455f6405d14c6542552b0f6eb/NzMw/c1b85ea4d704f246bcced664fdaeddb6/U0VSVknHTyBTT0NJQUw=" TargetMode="External"/><Relationship Id="rId6" Type="http://schemas.openxmlformats.org/officeDocument/2006/relationships/hyperlink" Target="https://emec.mec.gov.br/emec/consulta-cadastro/detalhamento/d96957f455f6405d14c6542552b0f6eb/NTc=/c1b85ea4d704f246bcced664fdaeddb6/QVJURVMgQ8pOSUNBUw==" TargetMode="External"/><Relationship Id="rId59" Type="http://schemas.openxmlformats.org/officeDocument/2006/relationships/hyperlink" Target="https://emec.mec.gov.br/emec/consulta-cadastro/detalhamento/d96957f455f6405d14c6542552b0f6eb/NzMw/c1b85ea4d704f246bcced664fdaeddb6/Sk9STkFMSVNNTw==" TargetMode="External"/><Relationship Id="rId58" Type="http://schemas.openxmlformats.org/officeDocument/2006/relationships/hyperlink" Target="https://emec.mec.gov.br/emec/consulta-cadastro/detalhamento/d96957f455f6405d14c6542552b0f6eb/NzMw/c1b85ea4d704f246bcced664fdaeddb6/Q0nKTkNJQVMgRUNPTtRNSUNBUw==" TargetMode="External"/><Relationship Id="rId57" Type="http://schemas.openxmlformats.org/officeDocument/2006/relationships/hyperlink" Target="https://emec.mec.gov.br/emec/consulta-cadastro/detalhamento/d96957f455f6405d14c6542552b0f6eb/NzMw/c1b85ea4d704f246bcced664fdaeddb6/Q0nKTkNJQVMgQ09OVMFCRUlT" TargetMode="External"/><Relationship Id="rId56" Type="http://schemas.openxmlformats.org/officeDocument/2006/relationships/hyperlink" Target="https://emec.mec.gov.br/emec/consulta-cadastro/detalhamento/d96957f455f6405d14c6542552b0f6eb/NzMw/c1b85ea4d704f246bcced664fdaeddb6/QURNSU5JU1RSQcfDTw==" TargetMode="External"/><Relationship Id="rId55" Type="http://schemas.openxmlformats.org/officeDocument/2006/relationships/hyperlink" Target="https://emec.mec.gov.br/emec/consulta-cadastro/detalhamento/d96957f455f6405d14c6542552b0f6eb/NTc=/c1b85ea4d704f246bcced664fdaeddb6/TdpTSUNB" TargetMode="External"/><Relationship Id="rId54" Type="http://schemas.openxmlformats.org/officeDocument/2006/relationships/hyperlink" Target="https://emec.mec.gov.br/emec/consulta-cadastro/detalhamento/d96957f455f6405d14c6542552b0f6eb/NTc=/c1b85ea4d704f246bcced664fdaeddb6/Wk9PVEVDTklB" TargetMode="External"/><Relationship Id="rId53" Type="http://schemas.openxmlformats.org/officeDocument/2006/relationships/hyperlink" Target="https://emec.mec.gov.br/emec/consulta-cadastro/detalhamento/d96957f455f6405d14c6542552b0f6eb/NTc=/c1b85ea4d704f246bcced664fdaeddb6/U0VSVknHTyBTT0NJQUw=" TargetMode="External"/><Relationship Id="rId52" Type="http://schemas.openxmlformats.org/officeDocument/2006/relationships/hyperlink" Target="https://emec.mec.gov.br/emec/consulta-cadastro/detalhamento/d96957f455f6405d14c6542552b0f6eb/NTc=/c1b85ea4d704f246bcced664fdaeddb6/TUVESUNJTkEgVkVURVJJTsFSSUE=" TargetMode="External"/><Relationship Id="rId51" Type="http://schemas.openxmlformats.org/officeDocument/2006/relationships/hyperlink" Target="https://emec.mec.gov.br/emec/consulta-cadastro/detalhamento/d96957f455f6405d14c6542552b0f6eb/NTc=/c1b85ea4d704f246bcced664fdaeddb6/U0VDUkVUQVJJQURPIEVYRUNVVElWTyBUUklMzU5HVUU=" TargetMode="External"/><Relationship Id="rId50" Type="http://schemas.openxmlformats.org/officeDocument/2006/relationships/hyperlink" Target="https://emec.mec.gov.br/emec/consulta-cadastro/detalhamento/d96957f455f6405d14c6542552b0f6eb/NTc=/c1b85ea4d704f246bcced664fdaeddb6/UVXNTUlDQQ==" TargetMode="External"/><Relationship Id="rId5" Type="http://schemas.openxmlformats.org/officeDocument/2006/relationships/hyperlink" Target="https://emec.mec.gov.br/emec/consulta-cadastro/detalhamento/d96957f455f6405d14c6542552b0f6eb/NTc=/c1b85ea4d704f246bcced664fdaeddb6/QVJRVUlURVRVUkEgRSBVUkJBTklTTU8=" TargetMode="External"/><Relationship Id="rId49" Type="http://schemas.openxmlformats.org/officeDocument/2006/relationships/hyperlink" Target="https://emec.mec.gov.br/emec/consulta-cadastro/detalhamento/d96957f455f6405d14c6542552b0f6eb/NTc=/c1b85ea4d704f246bcced664fdaeddb6/UFNJQ09MT0dJQQ==" TargetMode="External"/><Relationship Id="rId48" Type="http://schemas.openxmlformats.org/officeDocument/2006/relationships/hyperlink" Target="https://emec.mec.gov.br/emec/consulta-cadastro/detalhamento/d96957f455f6405d14c6542552b0f6eb/NTc=/c1b85ea4d704f246bcced664fdaeddb6/UEVEQUdPR0lB" TargetMode="External"/><Relationship Id="rId47" Type="http://schemas.openxmlformats.org/officeDocument/2006/relationships/hyperlink" Target="https://emec.mec.gov.br/emec/consulta-cadastro/detalhamento/d96957f455f6405d14c6542552b0f6eb/NTc=/c1b85ea4d704f246bcced664fdaeddb6/T0RPTlRPTE9HSUE=" TargetMode="External"/><Relationship Id="rId46" Type="http://schemas.openxmlformats.org/officeDocument/2006/relationships/hyperlink" Target="https://emec.mec.gov.br/emec/consulta-cadastro/detalhamento/d96957f455f6405d14c6542552b0f6eb/NTc=/c1b85ea4d704f246bcced664fdaeddb6/TU9EQQ==" TargetMode="External"/><Relationship Id="rId45" Type="http://schemas.openxmlformats.org/officeDocument/2006/relationships/hyperlink" Target="https://emec.mec.gov.br/emec/consulta-cadastro/detalhamento/d96957f455f6405d14c6542552b0f6eb/NTc=/c1b85ea4d704f246bcced664fdaeddb6/TUVJTyBBTUJJRU5URQ==" TargetMode="External"/><Relationship Id="rId44" Type="http://schemas.openxmlformats.org/officeDocument/2006/relationships/hyperlink" Target="https://emec.mec.gov.br/emec/consulta-cadastro/detalhamento/d96957f455f6405d14c6542552b0f6eb/NTc=/c1b85ea4d704f246bcced664fdaeddb6/TUVESUNJTkE=" TargetMode="External"/><Relationship Id="rId43" Type="http://schemas.openxmlformats.org/officeDocument/2006/relationships/hyperlink" Target="https://emec.mec.gov.br/emec/consulta-cadastro/detalhamento/d96957f455f6405d14c6542552b0f6eb/NTc=/c1b85ea4d704f246bcced664fdaeddb6/TUFURU3BVElDQQ==" TargetMode="External"/><Relationship Id="rId42" Type="http://schemas.openxmlformats.org/officeDocument/2006/relationships/hyperlink" Target="https://emec.mec.gov.br/emec/consulta-cadastro/detalhamento/d96957f455f6405d14c6542552b0f6eb/NTc=/c1b85ea4d704f246bcced664fdaeddb6/TEVUUkFTIC0gRlJBTkPKUw==" TargetMode="External"/><Relationship Id="rId41" Type="http://schemas.openxmlformats.org/officeDocument/2006/relationships/hyperlink" Target="https://emec.mec.gov.br/emec/consulta-cadastro/detalhamento/d96957f455f6405d14c6542552b0f6eb/NTc=/c1b85ea4d704f246bcced664fdaeddb6/TEVUUkFTIC0gSU5HTMpT" TargetMode="External"/><Relationship Id="rId40" Type="http://schemas.openxmlformats.org/officeDocument/2006/relationships/hyperlink" Target="https://emec.mec.gov.br/emec/consulta-cadastro/detalhamento/d96957f455f6405d14c6542552b0f6eb/NTc=/c1b85ea4d704f246bcced664fdaeddb6/TEVUUkFTIC0gTM1OR1VBIFBPUlRVR1VFU0E=" TargetMode="External"/><Relationship Id="rId4" Type="http://schemas.openxmlformats.org/officeDocument/2006/relationships/hyperlink" Target="https://emec.mec.gov.br/emec/consulta-cadastro/detalhamento/d96957f455f6405d14c6542552b0f6eb/NTc=/c1b85ea4d704f246bcced664fdaeddb6/QUxJTUVOVE9T" TargetMode="External"/><Relationship Id="rId39" Type="http://schemas.openxmlformats.org/officeDocument/2006/relationships/hyperlink" Target="https://emec.mec.gov.br/emec/consulta-cadastro/detalhamento/d96957f455f6405d14c6542552b0f6eb/NTc=/c1b85ea4d704f246bcced664fdaeddb6/TEVUUkFTIC0gUE9SVFVHVcpTIEUgSU5HTMpT" TargetMode="External"/><Relationship Id="rId38" Type="http://schemas.openxmlformats.org/officeDocument/2006/relationships/hyperlink" Target="https://emec.mec.gov.br/emec/consulta-cadastro/detalhamento/d96957f455f6405d14c6542552b0f6eb/NTc=/c1b85ea4d704f246bcced664fdaeddb6/SU5GT1JNwVRJQ0E=" TargetMode="External"/><Relationship Id="rId37" Type="http://schemas.openxmlformats.org/officeDocument/2006/relationships/hyperlink" Target="https://emec.mec.gov.br/emec/consulta-cadastro/detalhamento/d96957f455f6405d14c6542552b0f6eb/NTc=/c1b85ea4d704f246bcced664fdaeddb6/SElTVNNSSUE=" TargetMode="External"/><Relationship Id="rId36" Type="http://schemas.openxmlformats.org/officeDocument/2006/relationships/hyperlink" Target="https://emec.mec.gov.br/emec/consulta-cadastro/detalhamento/d96957f455f6405d14c6542552b0f6eb/NTc=/c1b85ea4d704f246bcced664fdaeddb6/R0VPR1JBRklB" TargetMode="External"/><Relationship Id="rId35" Type="http://schemas.openxmlformats.org/officeDocument/2006/relationships/hyperlink" Target="https://emec.mec.gov.br/emec/consulta-cadastro/detalhamento/d96957f455f6405d14c6542552b0f6eb/NTc=/c1b85ea4d704f246bcced664fdaeddb6/Rs1TSUNB" TargetMode="External"/><Relationship Id="rId34" Type="http://schemas.openxmlformats.org/officeDocument/2006/relationships/hyperlink" Target="https://emec.mec.gov.br/emec/consulta-cadastro/detalhamento/d96957f455f6405d14c6542552b0f6eb/NTc=/c1b85ea4d704f246bcced664fdaeddb6/RklMT1NPRklB" TargetMode="External"/><Relationship Id="rId33" Type="http://schemas.openxmlformats.org/officeDocument/2006/relationships/hyperlink" Target="https://emec.mec.gov.br/emec/consulta-cadastro/detalhamento/d96957f455f6405d14c6542552b0f6eb/NTc=/c1b85ea4d704f246bcced664fdaeddb6/RkFSTcFDSUE=" TargetMode="External"/><Relationship Id="rId32" Type="http://schemas.openxmlformats.org/officeDocument/2006/relationships/hyperlink" Target="https://emec.mec.gov.br/emec/consulta-cadastro/detalhamento/d96957f455f6405d14c6542552b0f6eb/NTc=/c1b85ea4d704f246bcced664fdaeddb6/RVNUQVTNU1RJQ0E=" TargetMode="External"/><Relationship Id="rId31" Type="http://schemas.openxmlformats.org/officeDocument/2006/relationships/hyperlink" Target="https://emec.mec.gov.br/emec/consulta-cadastro/detalhamento/d96957f455f6405d14c6542552b0f6eb/NTc=/c1b85ea4d704f246bcced664fdaeddb6/RU5HRU5IQVJJQSBUylhUSUw=" TargetMode="External"/><Relationship Id="rId30" Type="http://schemas.openxmlformats.org/officeDocument/2006/relationships/hyperlink" Target="https://emec.mec.gov.br/emec/consulta-cadastro/detalhamento/d96957f455f6405d14c6542552b0f6eb/NTc=/c1b85ea4d704f246bcced664fdaeddb6/RU5HRU5IQVJJQSBRVc1NSUNB" TargetMode="External"/><Relationship Id="rId3" Type="http://schemas.openxmlformats.org/officeDocument/2006/relationships/hyperlink" Target="https://emec.mec.gov.br/emec/consulta-cadastro/detalhamento/d96957f455f6405d14c6542552b0f6eb/NTc=/c1b85ea4d704f246bcced664fdaeddb6/QUdST05PTUlB" TargetMode="External"/><Relationship Id="rId29" Type="http://schemas.openxmlformats.org/officeDocument/2006/relationships/hyperlink" Target="https://emec.mec.gov.br/emec/consulta-cadastro/detalhamento/d96957f455f6405d14c6542552b0f6eb/NTc=/c1b85ea4d704f246bcced664fdaeddb6/RU5HRU5IQVJJQSBNRUPCTklDQQ==" TargetMode="External"/><Relationship Id="rId28" Type="http://schemas.openxmlformats.org/officeDocument/2006/relationships/hyperlink" Target="https://emec.mec.gov.br/emec/consulta-cadastro/detalhamento/d96957f455f6405d14c6542552b0f6eb/NTc=/c1b85ea4d704f246bcced664fdaeddb6/RU5HRU5IQVJJQSBFTMlUUklDQQ==" TargetMode="External"/><Relationship Id="rId27" Type="http://schemas.openxmlformats.org/officeDocument/2006/relationships/hyperlink" Target="https://emec.mec.gov.br/emec/consulta-cadastro/detalhamento/d96957f455f6405d14c6542552b0f6eb/NTc=/c1b85ea4d704f246bcced664fdaeddb6/RU5HRU5IQVJJQSBERSBQUk9EVcfDTw==" TargetMode="External"/><Relationship Id="rId26" Type="http://schemas.openxmlformats.org/officeDocument/2006/relationships/hyperlink" Target="https://emec.mec.gov.br/emec/consulta-cadastro/detalhamento/d96957f455f6405d14c6542552b0f6eb/NTc=/c1b85ea4d704f246bcced664fdaeddb6/RU5HRU5IQVJJQSBERSBBTElNRU5UT1M=" TargetMode="External"/><Relationship Id="rId25" Type="http://schemas.openxmlformats.org/officeDocument/2006/relationships/hyperlink" Target="https://emec.mec.gov.br/emec/consulta-cadastro/detalhamento/d96957f455f6405d14c6542552b0f6eb/NTc=/c1b85ea4d704f246bcced664fdaeddb6/RU5HRU5IQVJJQSBDSVZJTA==" TargetMode="External"/><Relationship Id="rId24" Type="http://schemas.openxmlformats.org/officeDocument/2006/relationships/hyperlink" Target="https://emec.mec.gov.br/emec/consulta-cadastro/detalhamento/d96957f455f6405d14c6542552b0f6eb/NTc=/c1b85ea4d704f246bcced664fdaeddb6/RU5HRU5IQVJJQSBBTUJJRU5UQUw=" TargetMode="External"/><Relationship Id="rId23" Type="http://schemas.openxmlformats.org/officeDocument/2006/relationships/hyperlink" Target="https://emec.mec.gov.br/emec/consulta-cadastro/detalhamento/d96957f455f6405d14c6542552b0f6eb/NTc=/c1b85ea4d704f246bcced664fdaeddb6/RU5HRU5IQVJJQSBBR1LNQ09MQQ==" TargetMode="External"/><Relationship Id="rId22" Type="http://schemas.openxmlformats.org/officeDocument/2006/relationships/hyperlink" Target="https://emec.mec.gov.br/emec/consulta-cadastro/detalhamento/d96957f455f6405d14c6542552b0f6eb/NTc=/c1b85ea4d704f246bcced664fdaeddb6/RU5GRVJNQUdFTQ==" TargetMode="External"/><Relationship Id="rId21" Type="http://schemas.openxmlformats.org/officeDocument/2006/relationships/hyperlink" Target="https://emec.mec.gov.br/emec/consulta-cadastro/detalhamento/d96957f455f6405d14c6542552b0f6eb/NTc=/c1b85ea4d704f246bcced664fdaeddb6/RURVQ0HHw08gRs1TSUNB" TargetMode="External"/><Relationship Id="rId20" Type="http://schemas.openxmlformats.org/officeDocument/2006/relationships/hyperlink" Target="https://emec.mec.gov.br/emec/consulta-cadastro/detalhamento/d96957f455f6405d14c6542552b0f6eb/NTc=/c1b85ea4d704f246bcced664fdaeddb6/RElSRUlUTw==" TargetMode="External"/><Relationship Id="rId2" Type="http://schemas.openxmlformats.org/officeDocument/2006/relationships/hyperlink" Target="https://emec.mec.gov.br/emec/consulta-cadastro/detalhamento/d96957f455f6405d14c6542552b0f6eb/NTc=/c1b85ea4d704f246bcced664fdaeddb6/QURNSU5JU1RSQcfDTw==" TargetMode="External"/><Relationship Id="rId19" Type="http://schemas.openxmlformats.org/officeDocument/2006/relationships/hyperlink" Target="https://emec.mec.gov.br/emec/consulta-cadastro/detalhamento/d96957f455f6405d14c6542552b0f6eb/NTc=/c1b85ea4d704f246bcced664fdaeddb6/REVTSUdO" TargetMode="External"/><Relationship Id="rId18" Type="http://schemas.openxmlformats.org/officeDocument/2006/relationships/hyperlink" Target="https://emec.mec.gov.br/emec/consulta-cadastro/detalhamento/d96957f455f6405d14c6542552b0f6eb/NTc=/c1b85ea4d704f246bcced664fdaeddb6/Q09OU1RSVcfDTyBDSVZJTA==" TargetMode="External"/><Relationship Id="rId17" Type="http://schemas.openxmlformats.org/officeDocument/2006/relationships/hyperlink" Target="https://emec.mec.gov.br/emec/consulta-cadastro/detalhamento/d96957f455f6405d14c6542552b0f6eb/NTc=/c1b85ea4d704f246bcced664fdaeddb6/Q09NVU5JQ0HHw08gRSBNVUxUSU1FSU9T" TargetMode="External"/><Relationship Id="rId16" Type="http://schemas.openxmlformats.org/officeDocument/2006/relationships/hyperlink" Target="https://emec.mec.gov.br/emec/consulta-cadastro/detalhamento/d96957f455f6405d14c6542552b0f6eb/NTc=/c1b85ea4d704f246bcced664fdaeddb6/Q0nKTkNJQVMgU09DSUFJUw==" TargetMode="External"/><Relationship Id="rId15" Type="http://schemas.openxmlformats.org/officeDocument/2006/relationships/hyperlink" Target="https://emec.mec.gov.br/emec/consulta-cadastro/detalhamento/d96957f455f6405d14c6542552b0f6eb/NTc=/c1b85ea4d704f246bcced664fdaeddb6/Q0nKTkNJQVMgQ09OVMFCRUlT" TargetMode="External"/><Relationship Id="rId14" Type="http://schemas.openxmlformats.org/officeDocument/2006/relationships/hyperlink" Target="https://emec.mec.gov.br/emec/consulta-cadastro/detalhamento/d96957f455f6405d14c6542552b0f6eb/NTc=/c1b85ea4d704f246bcced664fdaeddb6/Q0nKTkNJQVMgRUNPTtRNSUNBUw==" TargetMode="External"/><Relationship Id="rId13" Type="http://schemas.openxmlformats.org/officeDocument/2006/relationships/hyperlink" Target="https://emec.mec.gov.br/emec/consulta-cadastro/detalhamento/d96957f455f6405d14c6542552b0f6eb/NTc=/c1b85ea4d704f246bcced664fdaeddb6/Q0nKTkNJQVMgQklPTNNHSUNBUw==" TargetMode="External"/><Relationship Id="rId12" Type="http://schemas.openxmlformats.org/officeDocument/2006/relationships/hyperlink" Target="https://emec.mec.gov.br/emec/consulta-cadastro/detalhamento/d96957f455f6405d14c6542552b0f6eb/NTc=/c1b85ea4d704f246bcced664fdaeddb6/Q0nKTkNJQVM=" TargetMode="External"/><Relationship Id="rId11" Type="http://schemas.openxmlformats.org/officeDocument/2006/relationships/hyperlink" Target="https://emec.mec.gov.br/emec/consulta-cadastro/detalhamento/d96957f455f6405d14c6542552b0f6eb/NTc=/c1b85ea4d704f246bcced664fdaeddb6/Q0nKTkNJQSBEQSBDT01QVVRBx8NP" TargetMode="External"/><Relationship Id="rId10" Type="http://schemas.openxmlformats.org/officeDocument/2006/relationships/hyperlink" Target="https://emec.mec.gov.br/emec/consulta-cadastro/detalhamento/d96957f455f6405d14c6542552b0f6eb/NTc=/c1b85ea4d704f246bcced664fdaeddb6/QklPVEVDTk9MT0dJQQ==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tabSelected="1" workbookViewId="0">
      <selection activeCell="G22" sqref="G22"/>
    </sheetView>
  </sheetViews>
  <sheetFormatPr defaultColWidth="9" defaultRowHeight="15" outlineLevelCol="6"/>
  <cols>
    <col min="1" max="7" width="15.7142857142857" customWidth="1"/>
  </cols>
  <sheetData>
    <row r="1" ht="15.75" spans="1:7">
      <c r="A1" s="458" t="s">
        <v>0</v>
      </c>
      <c r="B1" s="458"/>
      <c r="C1" s="458"/>
      <c r="D1" s="458"/>
      <c r="E1" s="458"/>
      <c r="F1" s="458"/>
      <c r="G1" s="458"/>
    </row>
    <row r="2" ht="17.25" spans="1:7">
      <c r="A2" s="459" t="s">
        <v>1</v>
      </c>
      <c r="B2" s="459" t="s">
        <v>2</v>
      </c>
      <c r="C2" s="459" t="s">
        <v>3</v>
      </c>
      <c r="D2" s="459" t="s">
        <v>4</v>
      </c>
      <c r="E2" s="459" t="s">
        <v>5</v>
      </c>
      <c r="F2" s="459" t="s">
        <v>6</v>
      </c>
      <c r="G2" s="459" t="s">
        <v>7</v>
      </c>
    </row>
    <row r="3" ht="15.75" spans="1:7">
      <c r="A3" s="460" t="s">
        <v>8</v>
      </c>
      <c r="B3" s="461">
        <f>SUM('ALUNO EQUIVALENTE_GRADUAÇÃO'!AB2:AB71)</f>
        <v>20598.595506</v>
      </c>
      <c r="C3" s="461">
        <f>SUM('ALUNO EQUIVALENTE_RESIDÊNCIA'!H2:H66)</f>
        <v>449</v>
      </c>
      <c r="D3" s="461">
        <f>SUM('ALUNO EQUIVALENTE_MESTRADO'!V2:V47)</f>
        <v>2367.002</v>
      </c>
      <c r="E3" s="461">
        <f>SUM('ALUNO EQUIVALENTE_DOUTORADO'!V2:V26)</f>
        <v>2033.32</v>
      </c>
      <c r="F3" s="461">
        <f>SUM(B3:E3)</f>
        <v>25447.917506</v>
      </c>
      <c r="G3" s="460">
        <f>(F3/F$10)</f>
        <v>0.226413153911042</v>
      </c>
    </row>
    <row r="4" ht="15.75" spans="1:7">
      <c r="A4" s="460" t="s">
        <v>9</v>
      </c>
      <c r="B4" s="461">
        <f>SUM('ALUNO EQUIVALENTE_GRADUAÇÃO'!AB72:AB161)</f>
        <v>22328.0678079</v>
      </c>
      <c r="C4" s="461">
        <f>SUM('ALUNO EQUIVALENTE_RESIDÊNCIA'!H67:H84)</f>
        <v>158</v>
      </c>
      <c r="D4" s="461">
        <f>SUM('ALUNO EQUIVALENTE_MESTRADO'!V48:V97)</f>
        <v>2295.932</v>
      </c>
      <c r="E4" s="461">
        <f>SUM('ALUNO EQUIVALENTE_DOUTORADO'!V27:V52)</f>
        <v>2342.54</v>
      </c>
      <c r="F4" s="461">
        <f t="shared" ref="F4:F9" si="0">SUM(B4:E4)</f>
        <v>27124.5398079</v>
      </c>
      <c r="G4" s="460">
        <f t="shared" ref="G4:G9" si="1">(F4/F$10)</f>
        <v>0.241330262283516</v>
      </c>
    </row>
    <row r="5" ht="15.75" spans="1:7">
      <c r="A5" s="460" t="s">
        <v>10</v>
      </c>
      <c r="B5" s="461">
        <f>SUM('ALUNO EQUIVALENTE_GRADUAÇÃO'!AB162:AB209)</f>
        <v>11917.045708</v>
      </c>
      <c r="C5" s="461">
        <f>SUM('ALUNO EQUIVALENTE_RESIDÊNCIA'!H85:H122)</f>
        <v>84</v>
      </c>
      <c r="D5" s="461">
        <f>SUM('ALUNO EQUIVALENTE_MESTRADO'!V98:V122)</f>
        <v>1010.2</v>
      </c>
      <c r="E5" s="461">
        <f>SUM('ALUNO EQUIVALENTE_DOUTORADO'!V53:V62)</f>
        <v>660</v>
      </c>
      <c r="F5" s="461">
        <f t="shared" si="0"/>
        <v>13671.245708</v>
      </c>
      <c r="G5" s="460">
        <f t="shared" si="1"/>
        <v>0.121634701853748</v>
      </c>
    </row>
    <row r="6" ht="15.75" spans="1:7">
      <c r="A6" s="460" t="s">
        <v>11</v>
      </c>
      <c r="B6" s="461">
        <f>SUM('ALUNO EQUIVALENTE_GRADUAÇÃO'!AB210:AB274)</f>
        <v>13390.1489469</v>
      </c>
      <c r="C6" s="461">
        <f>SUM('ALUNO EQUIVALENTE_RESIDÊNCIA'!H123:H133)</f>
        <v>126</v>
      </c>
      <c r="D6" s="461">
        <f>SUM('ALUNO EQUIVALENTE_MESTRADO'!V123:V158)</f>
        <v>1764.636</v>
      </c>
      <c r="E6" s="461">
        <f>SUM('ALUNO EQUIVALENTE_DOUTORADO'!V63:V75)</f>
        <v>805.02</v>
      </c>
      <c r="F6" s="461">
        <f t="shared" si="0"/>
        <v>16085.8049469</v>
      </c>
      <c r="G6" s="460">
        <f t="shared" si="1"/>
        <v>0.14311732307238</v>
      </c>
    </row>
    <row r="7" ht="15.75" spans="1:7">
      <c r="A7" s="460" t="s">
        <v>12</v>
      </c>
      <c r="B7" s="461">
        <f>SUM('ALUNO EQUIVALENTE_GRADUAÇÃO'!AB275:AB341)</f>
        <v>10168.2842949</v>
      </c>
      <c r="C7" s="461">
        <f>SUM('ALUNO EQUIVALENTE_RESIDÊNCIA'!H134:H136)</f>
        <v>18</v>
      </c>
      <c r="D7" s="461">
        <f>SUM('ALUNO EQUIVALENTE_MESTRADO'!V159:V174)</f>
        <v>757.04</v>
      </c>
      <c r="E7" s="461">
        <f>SUM('ALUNO EQUIVALENTE_DOUTORADO'!V76:V81)</f>
        <v>290</v>
      </c>
      <c r="F7" s="461">
        <f t="shared" si="0"/>
        <v>11233.3242949</v>
      </c>
      <c r="G7" s="460">
        <f t="shared" si="1"/>
        <v>0.0999442245878932</v>
      </c>
    </row>
    <row r="8" ht="15.75" spans="1:7">
      <c r="A8" s="460" t="s">
        <v>13</v>
      </c>
      <c r="B8" s="461">
        <f>SUM('ALUNO EQUIVALENTE_GRADUAÇÃO'!AB342:AB369)</f>
        <v>7601.3631958</v>
      </c>
      <c r="C8" s="461">
        <f>SUM('ALUNO EQUIVALENTE_RESIDÊNCIA'!H137:H138)</f>
        <v>27</v>
      </c>
      <c r="D8" s="460">
        <f>SUM('ALUNO EQUIVALENTE_MESTRADO'!V175:V178)</f>
        <v>133.7</v>
      </c>
      <c r="E8" s="461">
        <f>SUM('ALUNO EQUIVALENTE_DOUTORADO'!V82)</f>
        <v>10</v>
      </c>
      <c r="F8" s="461">
        <f t="shared" si="0"/>
        <v>7772.0631958</v>
      </c>
      <c r="G8" s="460">
        <f t="shared" si="1"/>
        <v>0.0691489722151967</v>
      </c>
    </row>
    <row r="9" ht="15.75" spans="1:7">
      <c r="A9" s="460" t="s">
        <v>14</v>
      </c>
      <c r="B9" s="461">
        <f>SUM('ALUNO EQUIVALENTE_GRADUAÇÃO'!AB370:AB443)</f>
        <v>10986.9367839</v>
      </c>
      <c r="C9" s="461">
        <v>0</v>
      </c>
      <c r="D9" s="460">
        <f>SUM('ALUNO EQUIVALENTE_MESTRADO'!V179:V182)</f>
        <v>74.1</v>
      </c>
      <c r="E9" s="460">
        <v>0</v>
      </c>
      <c r="F9" s="461">
        <f t="shared" si="0"/>
        <v>11061.0367839</v>
      </c>
      <c r="G9" s="460">
        <f t="shared" si="1"/>
        <v>0.0984113620762242</v>
      </c>
    </row>
    <row r="10" ht="15.75" spans="1:7">
      <c r="A10" s="462" t="s">
        <v>15</v>
      </c>
      <c r="B10" s="463">
        <f t="shared" ref="B10:G10" si="2">SUM(B3:B9)</f>
        <v>96990.4422434</v>
      </c>
      <c r="C10" s="463">
        <f t="shared" si="2"/>
        <v>862</v>
      </c>
      <c r="D10" s="463">
        <f t="shared" si="2"/>
        <v>8402.61</v>
      </c>
      <c r="E10" s="463">
        <f t="shared" si="2"/>
        <v>6140.88</v>
      </c>
      <c r="F10" s="463">
        <f t="shared" si="2"/>
        <v>112395.9322434</v>
      </c>
      <c r="G10" s="463">
        <f t="shared" si="2"/>
        <v>1</v>
      </c>
    </row>
    <row r="11" spans="1:7">
      <c r="A11" s="82" t="s">
        <v>16</v>
      </c>
      <c r="B11" s="82"/>
      <c r="C11" s="82"/>
      <c r="D11" s="82"/>
      <c r="E11" s="82"/>
      <c r="F11" s="82"/>
      <c r="G11" s="82"/>
    </row>
  </sheetData>
  <mergeCells count="2">
    <mergeCell ref="A1:G1"/>
    <mergeCell ref="A11:G11"/>
  </mergeCells>
  <pageMargins left="0.511805555555556" right="0.511805555555556" top="0.786805555555556" bottom="0.786805555555556" header="0.314583333333333" footer="0.31458333333333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445"/>
  <sheetViews>
    <sheetView topLeftCell="R265" workbookViewId="0">
      <selection activeCell="B452" sqref="B452"/>
    </sheetView>
  </sheetViews>
  <sheetFormatPr defaultColWidth="9" defaultRowHeight="15"/>
  <cols>
    <col min="1" max="1" width="15.1428571428571" style="273" customWidth="1"/>
    <col min="2" max="5" width="30.1428571428571" style="274" customWidth="1"/>
    <col min="6" max="6" width="18.2857142857143" style="275" customWidth="1"/>
    <col min="7" max="7" width="38.8571428571429" style="272" customWidth="1"/>
    <col min="8" max="8" width="41.8571428571429" style="274" customWidth="1"/>
    <col min="9" max="9" width="22.2857142857143" style="276" customWidth="1"/>
    <col min="10" max="10" width="35.5714285714286" style="273" customWidth="1"/>
    <col min="11" max="11" width="39.2857142857143" style="273" customWidth="1"/>
    <col min="12" max="12" width="40.7142857142857" style="273" customWidth="1"/>
    <col min="13" max="13" width="15.4285714285714" style="273" customWidth="1"/>
    <col min="14" max="14" width="24.4285714285714" style="273" customWidth="1"/>
    <col min="15" max="15" width="23.4285714285714" style="273" customWidth="1"/>
    <col min="16" max="22" width="26.5714285714286" style="273" customWidth="1"/>
    <col min="23" max="23" width="26.8571428571429" style="273" customWidth="1"/>
    <col min="24" max="24" width="14" style="273" customWidth="1"/>
    <col min="25" max="25" width="12" style="273" customWidth="1"/>
    <col min="26" max="26" width="14.2857142857143" style="273" customWidth="1"/>
    <col min="27" max="27" width="14.4285714285714" style="273" customWidth="1"/>
    <col min="28" max="28" width="19.2857142857143" style="274" customWidth="1"/>
    <col min="29" max="29" width="13.4285714285714" style="274" customWidth="1"/>
    <col min="30" max="16384" width="9.14285714285714" style="274"/>
  </cols>
  <sheetData>
    <row r="1" s="271" customFormat="1" ht="71.25" customHeight="1" spans="1:29">
      <c r="A1" s="115" t="s">
        <v>17</v>
      </c>
      <c r="B1" s="115" t="s">
        <v>18</v>
      </c>
      <c r="C1" s="115" t="s">
        <v>19</v>
      </c>
      <c r="D1" s="115" t="s">
        <v>20</v>
      </c>
      <c r="E1" s="115" t="s">
        <v>21</v>
      </c>
      <c r="F1" s="115" t="s">
        <v>22</v>
      </c>
      <c r="G1" s="277" t="s">
        <v>23</v>
      </c>
      <c r="H1" s="277" t="s">
        <v>24</v>
      </c>
      <c r="I1" s="282" t="s">
        <v>25</v>
      </c>
      <c r="J1" s="115" t="s">
        <v>26</v>
      </c>
      <c r="K1" s="115" t="s">
        <v>27</v>
      </c>
      <c r="L1" s="115" t="s">
        <v>28</v>
      </c>
      <c r="M1" s="115" t="s">
        <v>29</v>
      </c>
      <c r="N1" s="115" t="s">
        <v>30</v>
      </c>
      <c r="O1" s="115" t="s">
        <v>31</v>
      </c>
      <c r="P1" s="115" t="s">
        <v>32</v>
      </c>
      <c r="Q1" s="115" t="s">
        <v>33</v>
      </c>
      <c r="R1" s="115" t="s">
        <v>34</v>
      </c>
      <c r="S1" s="115" t="s">
        <v>35</v>
      </c>
      <c r="T1" s="115" t="s">
        <v>36</v>
      </c>
      <c r="U1" s="115" t="s">
        <v>37</v>
      </c>
      <c r="V1" s="115" t="s">
        <v>38</v>
      </c>
      <c r="W1" s="115" t="s">
        <v>39</v>
      </c>
      <c r="X1" s="115" t="s">
        <v>40</v>
      </c>
      <c r="Y1" s="115" t="s">
        <v>41</v>
      </c>
      <c r="Z1" s="115" t="s">
        <v>42</v>
      </c>
      <c r="AA1" s="115" t="s">
        <v>43</v>
      </c>
      <c r="AB1" s="115" t="s">
        <v>44</v>
      </c>
      <c r="AC1" s="115" t="s">
        <v>45</v>
      </c>
    </row>
    <row r="2" spans="1:29">
      <c r="A2" s="245" t="s">
        <v>8</v>
      </c>
      <c r="B2" s="278" t="s">
        <v>46</v>
      </c>
      <c r="C2" s="278" t="s">
        <v>47</v>
      </c>
      <c r="D2" s="278" t="s">
        <v>47</v>
      </c>
      <c r="E2" s="245" t="s">
        <v>48</v>
      </c>
      <c r="F2" s="245">
        <v>17</v>
      </c>
      <c r="G2" s="279" t="s">
        <v>49</v>
      </c>
      <c r="H2" s="280" t="s">
        <v>50</v>
      </c>
      <c r="I2" s="283" t="s">
        <v>51</v>
      </c>
      <c r="J2" s="245">
        <v>4</v>
      </c>
      <c r="K2" s="245">
        <v>100</v>
      </c>
      <c r="L2" s="284">
        <v>1969</v>
      </c>
      <c r="M2" s="245">
        <v>4</v>
      </c>
      <c r="N2" s="244">
        <v>99</v>
      </c>
      <c r="O2" s="244">
        <v>41</v>
      </c>
      <c r="P2" s="245">
        <v>276</v>
      </c>
      <c r="Q2" s="284" t="s">
        <v>52</v>
      </c>
      <c r="R2" s="284">
        <f>N2-O2</f>
        <v>58</v>
      </c>
      <c r="S2" s="245" t="s">
        <v>52</v>
      </c>
      <c r="T2" s="245" t="s">
        <v>53</v>
      </c>
      <c r="U2" s="245" t="s">
        <v>54</v>
      </c>
      <c r="V2" s="245">
        <v>4</v>
      </c>
      <c r="W2" s="245">
        <v>1.12</v>
      </c>
      <c r="X2" s="245">
        <v>1</v>
      </c>
      <c r="Y2" s="245">
        <v>1</v>
      </c>
      <c r="Z2" s="245">
        <v>1</v>
      </c>
      <c r="AA2" s="245">
        <v>1.03</v>
      </c>
      <c r="AB2" s="288">
        <f t="shared" ref="AB2:AB7" si="0">((O2*W2)+((N2-O2)/4))*V2*X2*Y2*Z2*AA2</f>
        <v>248.9304</v>
      </c>
      <c r="AC2" s="289">
        <f>SUM(AB2:AB71)</f>
        <v>20598.595506</v>
      </c>
    </row>
    <row r="3" spans="1:29">
      <c r="A3" s="245" t="s">
        <v>8</v>
      </c>
      <c r="B3" s="278" t="s">
        <v>46</v>
      </c>
      <c r="C3" s="278" t="s">
        <v>47</v>
      </c>
      <c r="D3" s="278" t="s">
        <v>47</v>
      </c>
      <c r="E3" s="245" t="s">
        <v>48</v>
      </c>
      <c r="F3" s="245">
        <v>10</v>
      </c>
      <c r="G3" s="279" t="s">
        <v>49</v>
      </c>
      <c r="H3" s="280" t="s">
        <v>50</v>
      </c>
      <c r="I3" s="283" t="s">
        <v>55</v>
      </c>
      <c r="J3" s="245">
        <v>4</v>
      </c>
      <c r="K3" s="245">
        <v>50</v>
      </c>
      <c r="L3" s="284">
        <v>1969</v>
      </c>
      <c r="M3" s="245">
        <v>4</v>
      </c>
      <c r="N3" s="244">
        <v>52</v>
      </c>
      <c r="O3" s="244">
        <v>43</v>
      </c>
      <c r="P3" s="245">
        <v>348</v>
      </c>
      <c r="Q3" s="284" t="s">
        <v>52</v>
      </c>
      <c r="R3" s="284">
        <f t="shared" ref="R3:R66" si="1">N3-O3</f>
        <v>9</v>
      </c>
      <c r="S3" s="245" t="s">
        <v>52</v>
      </c>
      <c r="T3" s="245" t="s">
        <v>53</v>
      </c>
      <c r="U3" s="245" t="s">
        <v>54</v>
      </c>
      <c r="V3" s="245">
        <v>4</v>
      </c>
      <c r="W3" s="245">
        <v>1.12</v>
      </c>
      <c r="X3" s="245">
        <v>1</v>
      </c>
      <c r="Y3" s="245">
        <v>1.07</v>
      </c>
      <c r="Z3" s="245">
        <v>1</v>
      </c>
      <c r="AA3" s="245">
        <v>1.03</v>
      </c>
      <c r="AB3" s="288">
        <f t="shared" si="0"/>
        <v>222.227444</v>
      </c>
      <c r="AC3" s="290"/>
    </row>
    <row r="4" spans="1:29">
      <c r="A4" s="245" t="s">
        <v>8</v>
      </c>
      <c r="B4" s="278" t="s">
        <v>46</v>
      </c>
      <c r="C4" s="278" t="s">
        <v>47</v>
      </c>
      <c r="D4" s="278" t="s">
        <v>47</v>
      </c>
      <c r="E4" s="245" t="s">
        <v>48</v>
      </c>
      <c r="F4" s="245">
        <v>51</v>
      </c>
      <c r="G4" s="279" t="s">
        <v>49</v>
      </c>
      <c r="H4" s="280" t="s">
        <v>56</v>
      </c>
      <c r="I4" s="283" t="s">
        <v>57</v>
      </c>
      <c r="J4" s="245">
        <v>5</v>
      </c>
      <c r="K4" s="245">
        <v>80</v>
      </c>
      <c r="L4" s="284">
        <v>1978</v>
      </c>
      <c r="M4" s="245">
        <v>4</v>
      </c>
      <c r="N4" s="244">
        <v>80</v>
      </c>
      <c r="O4" s="244">
        <v>56</v>
      </c>
      <c r="P4" s="245">
        <v>411</v>
      </c>
      <c r="Q4" s="284" t="s">
        <v>52</v>
      </c>
      <c r="R4" s="284">
        <f t="shared" si="1"/>
        <v>24</v>
      </c>
      <c r="S4" s="245" t="s">
        <v>52</v>
      </c>
      <c r="T4" s="245" t="s">
        <v>58</v>
      </c>
      <c r="U4" s="245" t="s">
        <v>59</v>
      </c>
      <c r="V4" s="245">
        <v>5</v>
      </c>
      <c r="W4" s="245">
        <v>1.05</v>
      </c>
      <c r="X4" s="245">
        <v>2</v>
      </c>
      <c r="Y4" s="245">
        <v>1</v>
      </c>
      <c r="Z4" s="245">
        <v>1</v>
      </c>
      <c r="AA4" s="245">
        <v>1.03</v>
      </c>
      <c r="AB4" s="288">
        <f t="shared" si="0"/>
        <v>667.44</v>
      </c>
      <c r="AC4" s="290"/>
    </row>
    <row r="5" spans="1:29">
      <c r="A5" s="245" t="s">
        <v>8</v>
      </c>
      <c r="B5" s="278" t="s">
        <v>46</v>
      </c>
      <c r="C5" s="278" t="s">
        <v>47</v>
      </c>
      <c r="D5" s="278" t="s">
        <v>47</v>
      </c>
      <c r="E5" s="245" t="s">
        <v>48</v>
      </c>
      <c r="F5" s="245">
        <v>53</v>
      </c>
      <c r="G5" s="279" t="s">
        <v>49</v>
      </c>
      <c r="H5" s="280" t="s">
        <v>60</v>
      </c>
      <c r="I5" s="283" t="s">
        <v>57</v>
      </c>
      <c r="J5" s="245">
        <v>5</v>
      </c>
      <c r="K5" s="245">
        <v>60</v>
      </c>
      <c r="L5" s="284">
        <v>1979</v>
      </c>
      <c r="M5" s="245">
        <v>3</v>
      </c>
      <c r="N5" s="244">
        <v>60</v>
      </c>
      <c r="O5" s="244">
        <v>56</v>
      </c>
      <c r="P5" s="245">
        <v>316</v>
      </c>
      <c r="Q5" s="284" t="s">
        <v>52</v>
      </c>
      <c r="R5" s="284">
        <f t="shared" si="1"/>
        <v>4</v>
      </c>
      <c r="S5" s="245" t="s">
        <v>52</v>
      </c>
      <c r="T5" s="245" t="s">
        <v>61</v>
      </c>
      <c r="U5" s="245" t="s">
        <v>62</v>
      </c>
      <c r="V5" s="245">
        <v>4</v>
      </c>
      <c r="W5" s="245">
        <v>1.12</v>
      </c>
      <c r="X5" s="245">
        <v>1.5</v>
      </c>
      <c r="Y5" s="245">
        <v>1</v>
      </c>
      <c r="Z5" s="245">
        <v>1</v>
      </c>
      <c r="AA5" s="245">
        <v>1</v>
      </c>
      <c r="AB5" s="288">
        <f t="shared" si="0"/>
        <v>382.32</v>
      </c>
      <c r="AC5" s="290"/>
    </row>
    <row r="6" spans="1:29">
      <c r="A6" s="245" t="s">
        <v>8</v>
      </c>
      <c r="B6" s="278" t="s">
        <v>46</v>
      </c>
      <c r="C6" s="278" t="s">
        <v>47</v>
      </c>
      <c r="D6" s="278" t="s">
        <v>47</v>
      </c>
      <c r="E6" s="245" t="s">
        <v>48</v>
      </c>
      <c r="F6" s="245">
        <v>82</v>
      </c>
      <c r="G6" s="279" t="s">
        <v>49</v>
      </c>
      <c r="H6" s="280" t="s">
        <v>63</v>
      </c>
      <c r="I6" s="283" t="s">
        <v>55</v>
      </c>
      <c r="J6" s="245">
        <v>4</v>
      </c>
      <c r="K6" s="245">
        <v>40</v>
      </c>
      <c r="L6" s="284">
        <v>1998</v>
      </c>
      <c r="M6" s="245">
        <v>4</v>
      </c>
      <c r="N6" s="244">
        <v>39</v>
      </c>
      <c r="O6" s="244">
        <v>17</v>
      </c>
      <c r="P6" s="245">
        <v>113</v>
      </c>
      <c r="Q6" s="284" t="s">
        <v>52</v>
      </c>
      <c r="R6" s="284">
        <f t="shared" si="1"/>
        <v>22</v>
      </c>
      <c r="S6" s="245" t="s">
        <v>52</v>
      </c>
      <c r="T6" s="245" t="s">
        <v>53</v>
      </c>
      <c r="U6" s="245" t="s">
        <v>54</v>
      </c>
      <c r="V6" s="245">
        <v>4</v>
      </c>
      <c r="W6" s="245">
        <v>1.12</v>
      </c>
      <c r="X6" s="245">
        <v>1</v>
      </c>
      <c r="Y6" s="245">
        <v>1.07</v>
      </c>
      <c r="Z6" s="245">
        <v>1</v>
      </c>
      <c r="AA6" s="245">
        <v>1.03</v>
      </c>
      <c r="AB6" s="288">
        <f t="shared" si="0"/>
        <v>108.182136</v>
      </c>
      <c r="AC6" s="290"/>
    </row>
    <row r="7" spans="1:29">
      <c r="A7" s="245" t="s">
        <v>8</v>
      </c>
      <c r="B7" s="278" t="s">
        <v>46</v>
      </c>
      <c r="C7" s="278" t="s">
        <v>47</v>
      </c>
      <c r="D7" s="278" t="s">
        <v>47</v>
      </c>
      <c r="E7" s="245" t="s">
        <v>48</v>
      </c>
      <c r="F7" s="245">
        <v>81</v>
      </c>
      <c r="G7" s="279" t="s">
        <v>49</v>
      </c>
      <c r="H7" s="280" t="s">
        <v>64</v>
      </c>
      <c r="I7" s="283" t="s">
        <v>51</v>
      </c>
      <c r="J7" s="245">
        <v>4</v>
      </c>
      <c r="K7" s="245">
        <v>40</v>
      </c>
      <c r="L7" s="284">
        <v>1998</v>
      </c>
      <c r="M7" s="245">
        <v>4</v>
      </c>
      <c r="N7" s="244">
        <v>38</v>
      </c>
      <c r="O7" s="244">
        <v>20</v>
      </c>
      <c r="P7" s="245">
        <v>139</v>
      </c>
      <c r="Q7" s="284" t="s">
        <v>52</v>
      </c>
      <c r="R7" s="284">
        <f t="shared" si="1"/>
        <v>18</v>
      </c>
      <c r="S7" s="245" t="s">
        <v>52</v>
      </c>
      <c r="T7" s="245" t="s">
        <v>61</v>
      </c>
      <c r="U7" s="245" t="s">
        <v>65</v>
      </c>
      <c r="V7" s="245">
        <v>4</v>
      </c>
      <c r="W7" s="245">
        <v>1.115</v>
      </c>
      <c r="X7" s="245">
        <v>1.5</v>
      </c>
      <c r="Y7" s="245">
        <v>1</v>
      </c>
      <c r="Z7" s="245">
        <v>1</v>
      </c>
      <c r="AA7" s="245">
        <v>1.03</v>
      </c>
      <c r="AB7" s="288">
        <f t="shared" si="0"/>
        <v>165.624</v>
      </c>
      <c r="AC7" s="290"/>
    </row>
    <row r="8" spans="1:29">
      <c r="A8" s="245" t="s">
        <v>8</v>
      </c>
      <c r="B8" s="278" t="s">
        <v>46</v>
      </c>
      <c r="C8" s="278" t="s">
        <v>47</v>
      </c>
      <c r="D8" s="278" t="s">
        <v>47</v>
      </c>
      <c r="E8" s="245" t="s">
        <v>48</v>
      </c>
      <c r="F8" s="245">
        <v>101</v>
      </c>
      <c r="G8" s="279" t="s">
        <v>66</v>
      </c>
      <c r="H8" s="280" t="s">
        <v>67</v>
      </c>
      <c r="I8" s="283" t="s">
        <v>51</v>
      </c>
      <c r="J8" s="245">
        <v>4</v>
      </c>
      <c r="K8" s="245">
        <v>20</v>
      </c>
      <c r="L8" s="284">
        <v>2005</v>
      </c>
      <c r="M8" s="245">
        <v>3</v>
      </c>
      <c r="N8" s="244">
        <v>20</v>
      </c>
      <c r="O8" s="244">
        <v>26</v>
      </c>
      <c r="P8" s="245">
        <v>100</v>
      </c>
      <c r="Q8" s="284" t="s">
        <v>52</v>
      </c>
      <c r="R8" s="284">
        <f t="shared" si="1"/>
        <v>-6</v>
      </c>
      <c r="S8" s="245" t="s">
        <v>68</v>
      </c>
      <c r="T8" s="245" t="s">
        <v>61</v>
      </c>
      <c r="U8" s="245" t="s">
        <v>65</v>
      </c>
      <c r="V8" s="245">
        <v>4</v>
      </c>
      <c r="W8" s="245">
        <v>1.115</v>
      </c>
      <c r="X8" s="245">
        <v>1.5</v>
      </c>
      <c r="Y8" s="245">
        <v>1</v>
      </c>
      <c r="Z8" s="245">
        <v>1</v>
      </c>
      <c r="AA8" s="245">
        <v>1</v>
      </c>
      <c r="AB8" s="288">
        <f>((O8*W8)*X8*V8*Y8*Z8*AA8)</f>
        <v>173.94</v>
      </c>
      <c r="AC8" s="290"/>
    </row>
    <row r="9" spans="1:29">
      <c r="A9" s="245" t="s">
        <v>8</v>
      </c>
      <c r="B9" s="278" t="s">
        <v>46</v>
      </c>
      <c r="C9" s="278" t="s">
        <v>47</v>
      </c>
      <c r="D9" s="278" t="s">
        <v>47</v>
      </c>
      <c r="E9" s="245" t="s">
        <v>48</v>
      </c>
      <c r="F9" s="245">
        <v>102</v>
      </c>
      <c r="G9" s="279" t="s">
        <v>66</v>
      </c>
      <c r="H9" s="280" t="s">
        <v>69</v>
      </c>
      <c r="I9" s="283" t="s">
        <v>55</v>
      </c>
      <c r="J9" s="245">
        <v>4</v>
      </c>
      <c r="K9" s="245">
        <v>20</v>
      </c>
      <c r="L9" s="284">
        <v>2005</v>
      </c>
      <c r="M9" s="245">
        <v>3</v>
      </c>
      <c r="N9" s="244">
        <v>20</v>
      </c>
      <c r="O9" s="244">
        <v>17</v>
      </c>
      <c r="P9" s="245">
        <v>85</v>
      </c>
      <c r="Q9" s="284" t="s">
        <v>52</v>
      </c>
      <c r="R9" s="284">
        <f t="shared" si="1"/>
        <v>3</v>
      </c>
      <c r="S9" s="245" t="s">
        <v>52</v>
      </c>
      <c r="T9" s="245" t="s">
        <v>61</v>
      </c>
      <c r="U9" s="245" t="s">
        <v>65</v>
      </c>
      <c r="V9" s="245">
        <v>4</v>
      </c>
      <c r="W9" s="245">
        <v>1.115</v>
      </c>
      <c r="X9" s="245">
        <v>1.5</v>
      </c>
      <c r="Y9" s="245">
        <v>1.07</v>
      </c>
      <c r="Z9" s="245">
        <v>1</v>
      </c>
      <c r="AA9" s="245">
        <v>1</v>
      </c>
      <c r="AB9" s="288">
        <f>((O9*W9)+((N9-O9)/4))*V9*X9*Y9*Z9*AA9</f>
        <v>126.5061</v>
      </c>
      <c r="AC9" s="290"/>
    </row>
    <row r="10" spans="1:29">
      <c r="A10" s="245" t="s">
        <v>8</v>
      </c>
      <c r="B10" s="278" t="s">
        <v>46</v>
      </c>
      <c r="C10" s="278" t="s">
        <v>47</v>
      </c>
      <c r="D10" s="278" t="s">
        <v>47</v>
      </c>
      <c r="E10" s="245" t="s">
        <v>48</v>
      </c>
      <c r="F10" s="245">
        <v>49</v>
      </c>
      <c r="G10" s="279" t="s">
        <v>49</v>
      </c>
      <c r="H10" s="280" t="s">
        <v>70</v>
      </c>
      <c r="I10" s="283" t="s">
        <v>55</v>
      </c>
      <c r="J10" s="245">
        <v>4</v>
      </c>
      <c r="K10" s="245">
        <v>40</v>
      </c>
      <c r="L10" s="284">
        <v>1973</v>
      </c>
      <c r="M10" s="245">
        <v>4</v>
      </c>
      <c r="N10" s="244">
        <v>40</v>
      </c>
      <c r="O10" s="244">
        <v>20</v>
      </c>
      <c r="P10" s="245">
        <v>128</v>
      </c>
      <c r="Q10" s="284" t="s">
        <v>52</v>
      </c>
      <c r="R10" s="284">
        <f t="shared" si="1"/>
        <v>20</v>
      </c>
      <c r="S10" s="245" t="s">
        <v>52</v>
      </c>
      <c r="T10" s="245" t="s">
        <v>53</v>
      </c>
      <c r="U10" s="245" t="s">
        <v>54</v>
      </c>
      <c r="V10" s="245">
        <v>4</v>
      </c>
      <c r="W10" s="245">
        <v>1.2</v>
      </c>
      <c r="X10" s="245">
        <v>1</v>
      </c>
      <c r="Y10" s="245">
        <v>1.07</v>
      </c>
      <c r="Z10" s="245">
        <v>1</v>
      </c>
      <c r="AA10" s="245">
        <v>1.03</v>
      </c>
      <c r="AB10" s="288">
        <f>((O10*W10)+((N10-O10)/4))*V10*X10*Y10*Z10*AA10</f>
        <v>127.8436</v>
      </c>
      <c r="AC10" s="290"/>
    </row>
    <row r="11" spans="1:29">
      <c r="A11" s="245" t="s">
        <v>8</v>
      </c>
      <c r="B11" s="278" t="s">
        <v>46</v>
      </c>
      <c r="C11" s="278" t="s">
        <v>47</v>
      </c>
      <c r="D11" s="278" t="s">
        <v>47</v>
      </c>
      <c r="E11" s="245" t="s">
        <v>48</v>
      </c>
      <c r="F11" s="245">
        <v>84</v>
      </c>
      <c r="G11" s="279" t="s">
        <v>49</v>
      </c>
      <c r="H11" s="280" t="s">
        <v>71</v>
      </c>
      <c r="I11" s="283" t="s">
        <v>57</v>
      </c>
      <c r="J11" s="245">
        <v>4</v>
      </c>
      <c r="K11" s="245">
        <v>20</v>
      </c>
      <c r="L11" s="284">
        <v>2000</v>
      </c>
      <c r="M11" s="245">
        <v>4</v>
      </c>
      <c r="N11" s="244">
        <v>19</v>
      </c>
      <c r="O11" s="244">
        <v>18</v>
      </c>
      <c r="P11" s="245">
        <v>76</v>
      </c>
      <c r="Q11" s="284" t="s">
        <v>52</v>
      </c>
      <c r="R11" s="284">
        <f t="shared" si="1"/>
        <v>1</v>
      </c>
      <c r="S11" s="245" t="s">
        <v>52</v>
      </c>
      <c r="T11" s="245" t="s">
        <v>58</v>
      </c>
      <c r="U11" s="245" t="s">
        <v>72</v>
      </c>
      <c r="V11" s="245">
        <v>4</v>
      </c>
      <c r="W11" s="245">
        <v>1.125</v>
      </c>
      <c r="X11" s="245">
        <v>2</v>
      </c>
      <c r="Y11" s="245">
        <v>1</v>
      </c>
      <c r="Z11" s="245">
        <v>1</v>
      </c>
      <c r="AA11" s="245">
        <v>1.03</v>
      </c>
      <c r="AB11" s="288">
        <f>((O11*W11)+((N11-O11)/4))*V11*X11*Y11*Z11*AA11</f>
        <v>168.92</v>
      </c>
      <c r="AC11" s="290"/>
    </row>
    <row r="12" spans="1:29">
      <c r="A12" s="245" t="s">
        <v>8</v>
      </c>
      <c r="B12" s="278" t="s">
        <v>46</v>
      </c>
      <c r="C12" s="278" t="s">
        <v>47</v>
      </c>
      <c r="D12" s="278" t="s">
        <v>47</v>
      </c>
      <c r="E12" s="245" t="s">
        <v>48</v>
      </c>
      <c r="F12" s="245">
        <v>56</v>
      </c>
      <c r="G12" s="279" t="s">
        <v>49</v>
      </c>
      <c r="H12" s="280" t="s">
        <v>73</v>
      </c>
      <c r="I12" s="283" t="s">
        <v>57</v>
      </c>
      <c r="J12" s="245">
        <v>4</v>
      </c>
      <c r="K12" s="245">
        <v>40</v>
      </c>
      <c r="L12" s="284">
        <v>1991</v>
      </c>
      <c r="M12" s="278">
        <v>4</v>
      </c>
      <c r="N12" s="244">
        <v>39</v>
      </c>
      <c r="O12" s="244">
        <v>16</v>
      </c>
      <c r="P12" s="245">
        <v>169</v>
      </c>
      <c r="Q12" s="284" t="s">
        <v>52</v>
      </c>
      <c r="R12" s="284">
        <f t="shared" si="1"/>
        <v>23</v>
      </c>
      <c r="S12" s="245" t="s">
        <v>52</v>
      </c>
      <c r="T12" s="245" t="s">
        <v>61</v>
      </c>
      <c r="U12" s="245" t="s">
        <v>74</v>
      </c>
      <c r="V12" s="245">
        <v>4</v>
      </c>
      <c r="W12" s="245">
        <v>1.1325</v>
      </c>
      <c r="X12" s="245">
        <v>1.5</v>
      </c>
      <c r="Y12" s="245">
        <v>1</v>
      </c>
      <c r="Z12" s="245">
        <v>1</v>
      </c>
      <c r="AA12" s="245">
        <v>1.03</v>
      </c>
      <c r="AB12" s="288">
        <f>((O12*W12)+((N12-O12)/4))*V12*X12*Y12*Z12*AA12</f>
        <v>147.5166</v>
      </c>
      <c r="AC12" s="290"/>
    </row>
    <row r="13" spans="1:29">
      <c r="A13" s="245" t="s">
        <v>8</v>
      </c>
      <c r="B13" s="278" t="s">
        <v>46</v>
      </c>
      <c r="C13" s="278" t="s">
        <v>47</v>
      </c>
      <c r="D13" s="278" t="s">
        <v>47</v>
      </c>
      <c r="E13" s="245" t="s">
        <v>48</v>
      </c>
      <c r="F13" s="245">
        <v>25</v>
      </c>
      <c r="G13" s="281" t="s">
        <v>75</v>
      </c>
      <c r="H13" s="280" t="s">
        <v>76</v>
      </c>
      <c r="I13" s="283" t="s">
        <v>57</v>
      </c>
      <c r="J13" s="245">
        <v>5</v>
      </c>
      <c r="K13" s="245">
        <v>60</v>
      </c>
      <c r="L13" s="284">
        <v>1972</v>
      </c>
      <c r="M13" s="245">
        <v>4</v>
      </c>
      <c r="N13" s="244">
        <v>56</v>
      </c>
      <c r="O13" s="244">
        <v>91</v>
      </c>
      <c r="P13" s="245">
        <v>138</v>
      </c>
      <c r="Q13" s="284" t="s">
        <v>52</v>
      </c>
      <c r="R13" s="284">
        <f t="shared" si="1"/>
        <v>-35</v>
      </c>
      <c r="S13" s="245" t="s">
        <v>68</v>
      </c>
      <c r="T13" s="245" t="s">
        <v>58</v>
      </c>
      <c r="U13" s="245" t="s">
        <v>72</v>
      </c>
      <c r="V13" s="285">
        <v>5</v>
      </c>
      <c r="W13" s="245">
        <v>1.125</v>
      </c>
      <c r="X13" s="245">
        <v>2</v>
      </c>
      <c r="Y13" s="245">
        <v>1</v>
      </c>
      <c r="Z13" s="245">
        <v>1</v>
      </c>
      <c r="AA13" s="245">
        <v>1.03</v>
      </c>
      <c r="AB13" s="288">
        <f>((O13*W13)*X13*V13*Y13*Z13*AA13)</f>
        <v>1054.4625</v>
      </c>
      <c r="AC13" s="290"/>
    </row>
    <row r="14" spans="1:29">
      <c r="A14" s="245" t="s">
        <v>8</v>
      </c>
      <c r="B14" s="278" t="s">
        <v>46</v>
      </c>
      <c r="C14" s="278" t="s">
        <v>47</v>
      </c>
      <c r="D14" s="278" t="s">
        <v>47</v>
      </c>
      <c r="E14" s="245" t="s">
        <v>48</v>
      </c>
      <c r="F14" s="245">
        <v>25</v>
      </c>
      <c r="G14" s="279" t="s">
        <v>66</v>
      </c>
      <c r="H14" s="280" t="s">
        <v>77</v>
      </c>
      <c r="I14" s="283" t="s">
        <v>57</v>
      </c>
      <c r="J14" s="245">
        <v>4</v>
      </c>
      <c r="K14" s="245">
        <v>0</v>
      </c>
      <c r="L14" s="284">
        <v>1972</v>
      </c>
      <c r="M14" s="245">
        <v>4</v>
      </c>
      <c r="N14" s="244">
        <v>0</v>
      </c>
      <c r="O14" s="244">
        <v>0</v>
      </c>
      <c r="P14" s="245">
        <v>137</v>
      </c>
      <c r="Q14" s="284" t="s">
        <v>52</v>
      </c>
      <c r="R14" s="284">
        <f t="shared" si="1"/>
        <v>0</v>
      </c>
      <c r="S14" s="245" t="s">
        <v>68</v>
      </c>
      <c r="T14" s="245" t="s">
        <v>61</v>
      </c>
      <c r="U14" s="245" t="s">
        <v>72</v>
      </c>
      <c r="V14" s="245">
        <v>4</v>
      </c>
      <c r="W14" s="245">
        <v>1.125</v>
      </c>
      <c r="X14" s="245">
        <v>2</v>
      </c>
      <c r="Y14" s="245">
        <v>1</v>
      </c>
      <c r="Z14" s="245">
        <v>1</v>
      </c>
      <c r="AA14" s="245">
        <v>1.03</v>
      </c>
      <c r="AB14" s="288">
        <f>((O14*W14)*X14*V14*Y14*Z14*AA14)</f>
        <v>0</v>
      </c>
      <c r="AC14" s="290"/>
    </row>
    <row r="15" spans="1:29">
      <c r="A15" s="245" t="s">
        <v>8</v>
      </c>
      <c r="B15" s="278" t="s">
        <v>46</v>
      </c>
      <c r="C15" s="278" t="s">
        <v>47</v>
      </c>
      <c r="D15" s="278" t="s">
        <v>47</v>
      </c>
      <c r="E15" s="245" t="s">
        <v>48</v>
      </c>
      <c r="F15" s="245">
        <v>71</v>
      </c>
      <c r="G15" s="279" t="s">
        <v>49</v>
      </c>
      <c r="H15" s="280" t="s">
        <v>78</v>
      </c>
      <c r="I15" s="283" t="s">
        <v>51</v>
      </c>
      <c r="J15" s="245">
        <v>4</v>
      </c>
      <c r="K15" s="245">
        <v>40</v>
      </c>
      <c r="L15" s="284">
        <v>1972</v>
      </c>
      <c r="M15" s="245">
        <v>4</v>
      </c>
      <c r="N15" s="244">
        <v>38</v>
      </c>
      <c r="O15" s="244">
        <v>22</v>
      </c>
      <c r="P15" s="245">
        <v>148</v>
      </c>
      <c r="Q15" s="284" t="s">
        <v>52</v>
      </c>
      <c r="R15" s="284">
        <f t="shared" si="1"/>
        <v>16</v>
      </c>
      <c r="S15" s="245" t="s">
        <v>52</v>
      </c>
      <c r="T15" s="245" t="s">
        <v>53</v>
      </c>
      <c r="U15" s="245" t="s">
        <v>54</v>
      </c>
      <c r="V15" s="245">
        <v>4</v>
      </c>
      <c r="W15" s="245">
        <v>1.12</v>
      </c>
      <c r="X15" s="245">
        <v>1</v>
      </c>
      <c r="Y15" s="245">
        <v>1</v>
      </c>
      <c r="Z15" s="245">
        <v>1</v>
      </c>
      <c r="AA15" s="245">
        <v>1.03</v>
      </c>
      <c r="AB15" s="288">
        <f>((O15*W15)+((N15-O15)/4))*V15*X15*Y15*Z15*AA15</f>
        <v>117.9968</v>
      </c>
      <c r="AC15" s="290"/>
    </row>
    <row r="16" spans="1:29">
      <c r="A16" s="245" t="s">
        <v>8</v>
      </c>
      <c r="B16" s="278" t="s">
        <v>46</v>
      </c>
      <c r="C16" s="278" t="s">
        <v>47</v>
      </c>
      <c r="D16" s="278" t="s">
        <v>47</v>
      </c>
      <c r="E16" s="245" t="s">
        <v>48</v>
      </c>
      <c r="F16" s="245">
        <v>21</v>
      </c>
      <c r="G16" s="279" t="s">
        <v>49</v>
      </c>
      <c r="H16" s="280" t="s">
        <v>79</v>
      </c>
      <c r="I16" s="283" t="s">
        <v>55</v>
      </c>
      <c r="J16" s="245">
        <v>4</v>
      </c>
      <c r="K16" s="245">
        <v>80</v>
      </c>
      <c r="L16" s="284">
        <v>1972</v>
      </c>
      <c r="M16" s="245">
        <v>4</v>
      </c>
      <c r="N16" s="244">
        <v>81</v>
      </c>
      <c r="O16" s="244">
        <v>52</v>
      </c>
      <c r="P16" s="245">
        <v>333</v>
      </c>
      <c r="Q16" s="284" t="s">
        <v>52</v>
      </c>
      <c r="R16" s="284">
        <f t="shared" si="1"/>
        <v>29</v>
      </c>
      <c r="S16" s="245" t="s">
        <v>52</v>
      </c>
      <c r="T16" s="245" t="s">
        <v>53</v>
      </c>
      <c r="U16" s="245" t="s">
        <v>54</v>
      </c>
      <c r="V16" s="245">
        <v>4</v>
      </c>
      <c r="W16" s="245">
        <v>1.12</v>
      </c>
      <c r="X16" s="245">
        <v>1</v>
      </c>
      <c r="Y16" s="245">
        <v>1.07</v>
      </c>
      <c r="Z16" s="245">
        <v>1</v>
      </c>
      <c r="AA16" s="245">
        <v>1.03</v>
      </c>
      <c r="AB16" s="288">
        <f>((O16*W16)+((N16-O16)/4))*V16*X16*Y16*Z16*AA16</f>
        <v>288.706116</v>
      </c>
      <c r="AC16" s="290"/>
    </row>
    <row r="17" spans="1:29">
      <c r="A17" s="245" t="s">
        <v>8</v>
      </c>
      <c r="B17" s="278" t="s">
        <v>46</v>
      </c>
      <c r="C17" s="278" t="s">
        <v>47</v>
      </c>
      <c r="D17" s="278" t="s">
        <v>47</v>
      </c>
      <c r="E17" s="245" t="s">
        <v>48</v>
      </c>
      <c r="F17" s="245">
        <v>16</v>
      </c>
      <c r="G17" s="279" t="s">
        <v>49</v>
      </c>
      <c r="H17" s="280" t="s">
        <v>80</v>
      </c>
      <c r="I17" s="283" t="s">
        <v>51</v>
      </c>
      <c r="J17" s="284">
        <v>4.5</v>
      </c>
      <c r="K17" s="245">
        <v>40</v>
      </c>
      <c r="L17" s="284">
        <v>1972</v>
      </c>
      <c r="M17" s="245">
        <v>3</v>
      </c>
      <c r="N17" s="244">
        <v>39</v>
      </c>
      <c r="O17" s="244">
        <v>14</v>
      </c>
      <c r="P17" s="245">
        <v>157</v>
      </c>
      <c r="Q17" s="284" t="s">
        <v>52</v>
      </c>
      <c r="R17" s="284">
        <f t="shared" si="1"/>
        <v>25</v>
      </c>
      <c r="S17" s="245" t="s">
        <v>52</v>
      </c>
      <c r="T17" s="245" t="s">
        <v>53</v>
      </c>
      <c r="U17" s="245" t="s">
        <v>54</v>
      </c>
      <c r="V17" s="245">
        <v>4</v>
      </c>
      <c r="W17" s="245">
        <v>1.12</v>
      </c>
      <c r="X17" s="245">
        <v>1</v>
      </c>
      <c r="Y17" s="245">
        <v>1</v>
      </c>
      <c r="Z17" s="245">
        <v>1</v>
      </c>
      <c r="AA17" s="245">
        <v>1</v>
      </c>
      <c r="AB17" s="288">
        <f>((O17*W17)+((N17-O17)/4))*V17*X17*Y17*Z17*AA17</f>
        <v>87.72</v>
      </c>
      <c r="AC17" s="290"/>
    </row>
    <row r="18" spans="1:29">
      <c r="A18" s="245" t="s">
        <v>8</v>
      </c>
      <c r="B18" s="278" t="s">
        <v>46</v>
      </c>
      <c r="C18" s="278" t="s">
        <v>47</v>
      </c>
      <c r="D18" s="278" t="s">
        <v>47</v>
      </c>
      <c r="E18" s="245" t="s">
        <v>48</v>
      </c>
      <c r="F18" s="245">
        <v>9</v>
      </c>
      <c r="G18" s="279" t="s">
        <v>49</v>
      </c>
      <c r="H18" s="280" t="s">
        <v>81</v>
      </c>
      <c r="I18" s="283" t="s">
        <v>55</v>
      </c>
      <c r="J18" s="284">
        <v>4.5</v>
      </c>
      <c r="K18" s="245">
        <v>80</v>
      </c>
      <c r="L18" s="284">
        <v>1972</v>
      </c>
      <c r="M18" s="245">
        <v>3</v>
      </c>
      <c r="N18" s="244">
        <v>79</v>
      </c>
      <c r="O18" s="244">
        <v>34</v>
      </c>
      <c r="P18" s="245">
        <v>344</v>
      </c>
      <c r="Q18" s="284" t="s">
        <v>52</v>
      </c>
      <c r="R18" s="284">
        <f t="shared" si="1"/>
        <v>45</v>
      </c>
      <c r="S18" s="245" t="s">
        <v>52</v>
      </c>
      <c r="T18" s="245" t="s">
        <v>53</v>
      </c>
      <c r="U18" s="245" t="s">
        <v>54</v>
      </c>
      <c r="V18" s="245">
        <v>4</v>
      </c>
      <c r="W18" s="245">
        <v>1.12</v>
      </c>
      <c r="X18" s="245">
        <v>1</v>
      </c>
      <c r="Y18" s="245">
        <v>1.07</v>
      </c>
      <c r="Z18" s="245">
        <v>1</v>
      </c>
      <c r="AA18" s="245">
        <v>1</v>
      </c>
      <c r="AB18" s="288">
        <f>((O18*W18)+((N18-O18)/4))*V18*X18*Y18*Z18*AA18</f>
        <v>211.1324</v>
      </c>
      <c r="AC18" s="290"/>
    </row>
    <row r="19" spans="1:29">
      <c r="A19" s="245" t="s">
        <v>8</v>
      </c>
      <c r="B19" s="278" t="s">
        <v>46</v>
      </c>
      <c r="C19" s="278" t="s">
        <v>47</v>
      </c>
      <c r="D19" s="278" t="s">
        <v>47</v>
      </c>
      <c r="E19" s="245" t="s">
        <v>48</v>
      </c>
      <c r="F19" s="245">
        <v>68</v>
      </c>
      <c r="G19" s="281" t="s">
        <v>75</v>
      </c>
      <c r="H19" s="280" t="s">
        <v>82</v>
      </c>
      <c r="I19" s="283" t="s">
        <v>51</v>
      </c>
      <c r="J19" s="245">
        <v>5</v>
      </c>
      <c r="K19" s="245">
        <v>50</v>
      </c>
      <c r="L19" s="284">
        <v>1973</v>
      </c>
      <c r="M19" s="245">
        <v>4</v>
      </c>
      <c r="N19" s="244">
        <v>52</v>
      </c>
      <c r="O19" s="244">
        <v>24</v>
      </c>
      <c r="P19" s="245">
        <v>94</v>
      </c>
      <c r="Q19" s="284" t="s">
        <v>52</v>
      </c>
      <c r="R19" s="284">
        <f t="shared" si="1"/>
        <v>28</v>
      </c>
      <c r="S19" s="245" t="s">
        <v>52</v>
      </c>
      <c r="T19" s="245" t="s">
        <v>53</v>
      </c>
      <c r="U19" s="245" t="s">
        <v>83</v>
      </c>
      <c r="V19" s="285">
        <v>5</v>
      </c>
      <c r="W19" s="286">
        <v>1.1</v>
      </c>
      <c r="X19" s="245">
        <v>1</v>
      </c>
      <c r="Y19" s="245">
        <v>1</v>
      </c>
      <c r="Z19" s="245">
        <v>1</v>
      </c>
      <c r="AA19" s="245">
        <v>1.03</v>
      </c>
      <c r="AB19" s="288">
        <f>((O19*W19)+((N19-O19)/4))*V19*X19*Y19*Z19*AA19</f>
        <v>172.01</v>
      </c>
      <c r="AC19" s="290"/>
    </row>
    <row r="20" spans="1:29">
      <c r="A20" s="245" t="s">
        <v>8</v>
      </c>
      <c r="B20" s="278" t="s">
        <v>46</v>
      </c>
      <c r="C20" s="278" t="s">
        <v>47</v>
      </c>
      <c r="D20" s="278" t="s">
        <v>47</v>
      </c>
      <c r="E20" s="245" t="s">
        <v>48</v>
      </c>
      <c r="F20" s="245">
        <v>68</v>
      </c>
      <c r="G20" s="279" t="s">
        <v>66</v>
      </c>
      <c r="H20" s="280" t="s">
        <v>84</v>
      </c>
      <c r="I20" s="283" t="s">
        <v>51</v>
      </c>
      <c r="J20" s="245">
        <v>4</v>
      </c>
      <c r="K20" s="245">
        <v>0</v>
      </c>
      <c r="L20" s="284">
        <v>1973</v>
      </c>
      <c r="M20" s="245">
        <v>3</v>
      </c>
      <c r="N20" s="244">
        <v>0</v>
      </c>
      <c r="O20" s="244">
        <v>0</v>
      </c>
      <c r="P20" s="245">
        <v>93</v>
      </c>
      <c r="Q20" s="284" t="s">
        <v>52</v>
      </c>
      <c r="R20" s="284">
        <f t="shared" si="1"/>
        <v>0</v>
      </c>
      <c r="S20" s="245" t="s">
        <v>68</v>
      </c>
      <c r="T20" s="245" t="s">
        <v>53</v>
      </c>
      <c r="U20" s="245" t="s">
        <v>83</v>
      </c>
      <c r="V20" s="245">
        <v>4</v>
      </c>
      <c r="W20" s="286">
        <v>1.1</v>
      </c>
      <c r="X20" s="245">
        <v>1</v>
      </c>
      <c r="Y20" s="245">
        <v>1</v>
      </c>
      <c r="Z20" s="245">
        <v>1</v>
      </c>
      <c r="AA20" s="245">
        <v>1</v>
      </c>
      <c r="AB20" s="288">
        <f>((O20*W20)*X20*V20*Y20*Z20*AA20)</f>
        <v>0</v>
      </c>
      <c r="AC20" s="290"/>
    </row>
    <row r="21" spans="1:29">
      <c r="A21" s="245" t="s">
        <v>8</v>
      </c>
      <c r="B21" s="278" t="s">
        <v>46</v>
      </c>
      <c r="C21" s="278" t="s">
        <v>47</v>
      </c>
      <c r="D21" s="278" t="s">
        <v>47</v>
      </c>
      <c r="E21" s="245" t="s">
        <v>48</v>
      </c>
      <c r="F21" s="245">
        <v>28</v>
      </c>
      <c r="G21" s="281" t="s">
        <v>75</v>
      </c>
      <c r="H21" s="280" t="s">
        <v>85</v>
      </c>
      <c r="I21" s="283" t="s">
        <v>55</v>
      </c>
      <c r="J21" s="245">
        <v>5</v>
      </c>
      <c r="K21" s="245">
        <v>50</v>
      </c>
      <c r="L21" s="284">
        <v>1973</v>
      </c>
      <c r="M21" s="245">
        <v>4</v>
      </c>
      <c r="N21" s="244">
        <v>47</v>
      </c>
      <c r="O21" s="244">
        <v>29</v>
      </c>
      <c r="P21" s="245">
        <v>106</v>
      </c>
      <c r="Q21" s="284" t="s">
        <v>52</v>
      </c>
      <c r="R21" s="284">
        <f t="shared" si="1"/>
        <v>18</v>
      </c>
      <c r="S21" s="245" t="s">
        <v>52</v>
      </c>
      <c r="T21" s="245" t="s">
        <v>53</v>
      </c>
      <c r="U21" s="245" t="s">
        <v>83</v>
      </c>
      <c r="V21" s="285">
        <v>5</v>
      </c>
      <c r="W21" s="286">
        <v>1.1</v>
      </c>
      <c r="X21" s="245">
        <v>1</v>
      </c>
      <c r="Y21" s="245">
        <v>1.07</v>
      </c>
      <c r="Z21" s="245">
        <v>1</v>
      </c>
      <c r="AA21" s="245">
        <v>1.03</v>
      </c>
      <c r="AB21" s="288">
        <f>((O21*W21)+((N21-O21)/4))*V21*X21*Y21*Z21*AA21</f>
        <v>200.5822</v>
      </c>
      <c r="AC21" s="290"/>
    </row>
    <row r="22" spans="1:29">
      <c r="A22" s="245" t="s">
        <v>8</v>
      </c>
      <c r="B22" s="278" t="s">
        <v>46</v>
      </c>
      <c r="C22" s="278" t="s">
        <v>47</v>
      </c>
      <c r="D22" s="278" t="s">
        <v>47</v>
      </c>
      <c r="E22" s="245" t="s">
        <v>48</v>
      </c>
      <c r="F22" s="245">
        <v>28</v>
      </c>
      <c r="G22" s="279" t="s">
        <v>66</v>
      </c>
      <c r="H22" s="280" t="s">
        <v>86</v>
      </c>
      <c r="I22" s="283" t="s">
        <v>55</v>
      </c>
      <c r="J22" s="245">
        <v>4</v>
      </c>
      <c r="K22" s="245">
        <v>0</v>
      </c>
      <c r="L22" s="284">
        <v>1973</v>
      </c>
      <c r="M22" s="245">
        <v>3</v>
      </c>
      <c r="N22" s="244">
        <v>0</v>
      </c>
      <c r="O22" s="244">
        <v>0</v>
      </c>
      <c r="P22" s="245">
        <v>106</v>
      </c>
      <c r="Q22" s="284" t="s">
        <v>52</v>
      </c>
      <c r="R22" s="284">
        <f t="shared" si="1"/>
        <v>0</v>
      </c>
      <c r="S22" s="245" t="s">
        <v>68</v>
      </c>
      <c r="T22" s="245" t="s">
        <v>53</v>
      </c>
      <c r="U22" s="245" t="s">
        <v>83</v>
      </c>
      <c r="V22" s="245">
        <v>4</v>
      </c>
      <c r="W22" s="286">
        <v>1.1</v>
      </c>
      <c r="X22" s="245">
        <v>1</v>
      </c>
      <c r="Y22" s="245">
        <v>1.07</v>
      </c>
      <c r="Z22" s="245">
        <v>1</v>
      </c>
      <c r="AA22" s="245">
        <v>1</v>
      </c>
      <c r="AB22" s="288">
        <f>((O22*W22)*X22*V22*Y22*Z22*AA22)</f>
        <v>0</v>
      </c>
      <c r="AC22" s="290"/>
    </row>
    <row r="23" s="272" customFormat="1" spans="1:29">
      <c r="A23" s="245" t="s">
        <v>8</v>
      </c>
      <c r="B23" s="278" t="s">
        <v>46</v>
      </c>
      <c r="C23" s="278" t="s">
        <v>47</v>
      </c>
      <c r="D23" s="278" t="s">
        <v>47</v>
      </c>
      <c r="E23" s="245" t="s">
        <v>48</v>
      </c>
      <c r="F23" s="245">
        <v>89</v>
      </c>
      <c r="G23" s="279" t="s">
        <v>49</v>
      </c>
      <c r="H23" s="280" t="s">
        <v>87</v>
      </c>
      <c r="I23" s="283" t="s">
        <v>51</v>
      </c>
      <c r="J23" s="245">
        <v>4</v>
      </c>
      <c r="K23" s="245">
        <v>30</v>
      </c>
      <c r="L23" s="284">
        <v>1997</v>
      </c>
      <c r="M23" s="245">
        <v>3</v>
      </c>
      <c r="N23" s="244">
        <v>30</v>
      </c>
      <c r="O23" s="244">
        <v>25</v>
      </c>
      <c r="P23" s="245">
        <v>127</v>
      </c>
      <c r="Q23" s="284" t="s">
        <v>52</v>
      </c>
      <c r="R23" s="284">
        <f t="shared" si="1"/>
        <v>5</v>
      </c>
      <c r="S23" s="245" t="s">
        <v>52</v>
      </c>
      <c r="T23" s="245" t="s">
        <v>61</v>
      </c>
      <c r="U23" s="245" t="s">
        <v>65</v>
      </c>
      <c r="V23" s="245">
        <v>4</v>
      </c>
      <c r="W23" s="245">
        <v>1.115</v>
      </c>
      <c r="X23" s="245">
        <v>1.5</v>
      </c>
      <c r="Y23" s="245">
        <v>1</v>
      </c>
      <c r="Z23" s="245">
        <v>1</v>
      </c>
      <c r="AA23" s="245">
        <v>1</v>
      </c>
      <c r="AB23" s="288">
        <f>((O23*W23)+((N23-O23)/4))*V23*X23*Y23*Z23*AA23</f>
        <v>174.75</v>
      </c>
      <c r="AC23" s="290"/>
    </row>
    <row r="24" s="272" customFormat="1" spans="1:29">
      <c r="A24" s="245" t="s">
        <v>8</v>
      </c>
      <c r="B24" s="278" t="s">
        <v>46</v>
      </c>
      <c r="C24" s="278" t="s">
        <v>47</v>
      </c>
      <c r="D24" s="278" t="s">
        <v>47</v>
      </c>
      <c r="E24" s="245" t="s">
        <v>48</v>
      </c>
      <c r="F24" s="245">
        <v>88</v>
      </c>
      <c r="G24" s="279" t="s">
        <v>49</v>
      </c>
      <c r="H24" s="280" t="s">
        <v>88</v>
      </c>
      <c r="I24" s="283" t="s">
        <v>51</v>
      </c>
      <c r="J24" s="245">
        <v>4</v>
      </c>
      <c r="K24" s="245">
        <v>20</v>
      </c>
      <c r="L24" s="284">
        <v>1997</v>
      </c>
      <c r="M24" s="245">
        <v>4</v>
      </c>
      <c r="N24" s="244">
        <v>20</v>
      </c>
      <c r="O24" s="244">
        <v>20</v>
      </c>
      <c r="P24" s="245">
        <v>86</v>
      </c>
      <c r="Q24" s="284" t="s">
        <v>52</v>
      </c>
      <c r="R24" s="284">
        <f t="shared" si="1"/>
        <v>0</v>
      </c>
      <c r="S24" s="245" t="s">
        <v>68</v>
      </c>
      <c r="T24" s="245" t="s">
        <v>61</v>
      </c>
      <c r="U24" s="245" t="s">
        <v>65</v>
      </c>
      <c r="V24" s="245">
        <v>4</v>
      </c>
      <c r="W24" s="245">
        <v>1.115</v>
      </c>
      <c r="X24" s="245">
        <v>1.5</v>
      </c>
      <c r="Y24" s="245">
        <v>1</v>
      </c>
      <c r="Z24" s="245">
        <v>1</v>
      </c>
      <c r="AA24" s="245">
        <v>1.03</v>
      </c>
      <c r="AB24" s="288">
        <f>((O24*W24)*X24*V24*Y24*Z24*AA24)</f>
        <v>137.814</v>
      </c>
      <c r="AC24" s="290"/>
    </row>
    <row r="25" spans="1:29">
      <c r="A25" s="245" t="s">
        <v>8</v>
      </c>
      <c r="B25" s="278" t="s">
        <v>46</v>
      </c>
      <c r="C25" s="278" t="s">
        <v>47</v>
      </c>
      <c r="D25" s="278" t="s">
        <v>47</v>
      </c>
      <c r="E25" s="245" t="s">
        <v>48</v>
      </c>
      <c r="F25" s="245">
        <v>15</v>
      </c>
      <c r="G25" s="279" t="s">
        <v>49</v>
      </c>
      <c r="H25" s="280" t="s">
        <v>89</v>
      </c>
      <c r="I25" s="283" t="s">
        <v>51</v>
      </c>
      <c r="J25" s="245">
        <v>5</v>
      </c>
      <c r="K25" s="245">
        <v>80</v>
      </c>
      <c r="L25" s="284">
        <v>1958</v>
      </c>
      <c r="M25" s="245">
        <v>3</v>
      </c>
      <c r="N25" s="244">
        <v>78</v>
      </c>
      <c r="O25" s="244">
        <v>78</v>
      </c>
      <c r="P25" s="245">
        <v>424</v>
      </c>
      <c r="Q25" s="284" t="s">
        <v>52</v>
      </c>
      <c r="R25" s="284">
        <f t="shared" si="1"/>
        <v>0</v>
      </c>
      <c r="S25" s="245" t="s">
        <v>68</v>
      </c>
      <c r="T25" s="245" t="s">
        <v>53</v>
      </c>
      <c r="U25" s="245" t="s">
        <v>90</v>
      </c>
      <c r="V25" s="245">
        <v>5</v>
      </c>
      <c r="W25" s="245">
        <v>1.12</v>
      </c>
      <c r="X25" s="245">
        <v>1</v>
      </c>
      <c r="Y25" s="245">
        <v>1</v>
      </c>
      <c r="Z25" s="245">
        <v>1</v>
      </c>
      <c r="AA25" s="245">
        <v>1</v>
      </c>
      <c r="AB25" s="288">
        <f>((O25*W25)*X25*V25*Y25*Z25*AA25)</f>
        <v>436.8</v>
      </c>
      <c r="AC25" s="290"/>
    </row>
    <row r="26" spans="1:29">
      <c r="A26" s="245" t="s">
        <v>8</v>
      </c>
      <c r="B26" s="278" t="s">
        <v>46</v>
      </c>
      <c r="C26" s="278" t="s">
        <v>47</v>
      </c>
      <c r="D26" s="278" t="s">
        <v>47</v>
      </c>
      <c r="E26" s="245" t="s">
        <v>48</v>
      </c>
      <c r="F26" s="245">
        <v>8</v>
      </c>
      <c r="G26" s="279" t="s">
        <v>49</v>
      </c>
      <c r="H26" s="280" t="s">
        <v>91</v>
      </c>
      <c r="I26" s="283" t="s">
        <v>55</v>
      </c>
      <c r="J26" s="245">
        <v>5</v>
      </c>
      <c r="K26" s="245">
        <v>80</v>
      </c>
      <c r="L26" s="284">
        <v>1958</v>
      </c>
      <c r="M26" s="245">
        <v>3</v>
      </c>
      <c r="N26" s="244">
        <v>80</v>
      </c>
      <c r="O26" s="244">
        <v>81</v>
      </c>
      <c r="P26" s="245">
        <v>447</v>
      </c>
      <c r="Q26" s="284" t="s">
        <v>52</v>
      </c>
      <c r="R26" s="284">
        <f t="shared" si="1"/>
        <v>-1</v>
      </c>
      <c r="S26" s="245" t="s">
        <v>68</v>
      </c>
      <c r="T26" s="245" t="s">
        <v>53</v>
      </c>
      <c r="U26" s="245" t="s">
        <v>90</v>
      </c>
      <c r="V26" s="245">
        <v>5</v>
      </c>
      <c r="W26" s="245">
        <v>1.12</v>
      </c>
      <c r="X26" s="245">
        <v>1</v>
      </c>
      <c r="Y26" s="245">
        <v>1.07</v>
      </c>
      <c r="Z26" s="245">
        <v>1</v>
      </c>
      <c r="AA26" s="245">
        <v>1</v>
      </c>
      <c r="AB26" s="288">
        <f>((O26*W26)*X26*V26*Y26*Z26*AA26)</f>
        <v>485.352</v>
      </c>
      <c r="AC26" s="290"/>
    </row>
    <row r="27" spans="1:29">
      <c r="A27" s="245" t="s">
        <v>8</v>
      </c>
      <c r="B27" s="278" t="s">
        <v>46</v>
      </c>
      <c r="C27" s="278" t="s">
        <v>47</v>
      </c>
      <c r="D27" s="278" t="s">
        <v>47</v>
      </c>
      <c r="E27" s="245" t="s">
        <v>48</v>
      </c>
      <c r="F27" s="245">
        <v>103</v>
      </c>
      <c r="G27" s="279" t="s">
        <v>49</v>
      </c>
      <c r="H27" s="280" t="s">
        <v>92</v>
      </c>
      <c r="I27" s="283" t="s">
        <v>93</v>
      </c>
      <c r="J27" s="245">
        <v>5</v>
      </c>
      <c r="K27" s="245">
        <v>80</v>
      </c>
      <c r="L27" s="284">
        <v>1958</v>
      </c>
      <c r="M27" s="245">
        <v>3</v>
      </c>
      <c r="N27" s="244">
        <v>77</v>
      </c>
      <c r="O27" s="244">
        <v>56</v>
      </c>
      <c r="P27" s="245">
        <v>360</v>
      </c>
      <c r="Q27" s="284" t="s">
        <v>52</v>
      </c>
      <c r="R27" s="284">
        <f t="shared" si="1"/>
        <v>21</v>
      </c>
      <c r="S27" s="245" t="s">
        <v>52</v>
      </c>
      <c r="T27" s="245" t="s">
        <v>53</v>
      </c>
      <c r="U27" s="245" t="s">
        <v>90</v>
      </c>
      <c r="V27" s="245">
        <v>5</v>
      </c>
      <c r="W27" s="245">
        <v>1.12</v>
      </c>
      <c r="X27" s="245">
        <v>1</v>
      </c>
      <c r="Y27" s="245">
        <v>1</v>
      </c>
      <c r="Z27" s="245">
        <v>1</v>
      </c>
      <c r="AA27" s="245">
        <v>1</v>
      </c>
      <c r="AB27" s="288">
        <f t="shared" ref="AB27:AB32" si="2">((O27*W27)+((N27-O27)/4))*V27*X27*Y27*Z27*AA27</f>
        <v>339.85</v>
      </c>
      <c r="AC27" s="290"/>
    </row>
    <row r="28" spans="1:29">
      <c r="A28" s="245" t="s">
        <v>8</v>
      </c>
      <c r="B28" s="278" t="s">
        <v>46</v>
      </c>
      <c r="C28" s="278" t="s">
        <v>47</v>
      </c>
      <c r="D28" s="278" t="s">
        <v>47</v>
      </c>
      <c r="E28" s="245" t="s">
        <v>48</v>
      </c>
      <c r="F28" s="245">
        <v>86</v>
      </c>
      <c r="G28" s="279" t="s">
        <v>49</v>
      </c>
      <c r="H28" s="280" t="s">
        <v>94</v>
      </c>
      <c r="I28" s="283" t="s">
        <v>51</v>
      </c>
      <c r="J28" s="245">
        <v>4</v>
      </c>
      <c r="K28" s="245">
        <v>90</v>
      </c>
      <c r="L28" s="284">
        <v>2005</v>
      </c>
      <c r="M28" s="245">
        <v>4</v>
      </c>
      <c r="N28" s="244">
        <v>89</v>
      </c>
      <c r="O28" s="244">
        <v>28</v>
      </c>
      <c r="P28" s="245">
        <v>333</v>
      </c>
      <c r="Q28" s="284" t="s">
        <v>52</v>
      </c>
      <c r="R28" s="284">
        <f t="shared" si="1"/>
        <v>61</v>
      </c>
      <c r="S28" s="245" t="s">
        <v>52</v>
      </c>
      <c r="T28" s="245" t="s">
        <v>61</v>
      </c>
      <c r="U28" s="245" t="s">
        <v>95</v>
      </c>
      <c r="V28" s="245">
        <v>5</v>
      </c>
      <c r="W28" s="245">
        <v>1.066</v>
      </c>
      <c r="X28" s="245">
        <v>1.5</v>
      </c>
      <c r="Y28" s="245">
        <v>1</v>
      </c>
      <c r="Z28" s="245">
        <v>1</v>
      </c>
      <c r="AA28" s="245">
        <v>1.03</v>
      </c>
      <c r="AB28" s="288">
        <f t="shared" si="2"/>
        <v>348.38205</v>
      </c>
      <c r="AC28" s="290"/>
    </row>
    <row r="29" spans="1:29">
      <c r="A29" s="245" t="s">
        <v>8</v>
      </c>
      <c r="B29" s="278" t="s">
        <v>46</v>
      </c>
      <c r="C29" s="278" t="s">
        <v>47</v>
      </c>
      <c r="D29" s="278" t="s">
        <v>47</v>
      </c>
      <c r="E29" s="245" t="s">
        <v>48</v>
      </c>
      <c r="F29" s="245">
        <v>87</v>
      </c>
      <c r="G29" s="279" t="s">
        <v>49</v>
      </c>
      <c r="H29" s="280" t="s">
        <v>96</v>
      </c>
      <c r="I29" s="283" t="s">
        <v>55</v>
      </c>
      <c r="J29" s="245">
        <v>4</v>
      </c>
      <c r="K29" s="245">
        <v>90</v>
      </c>
      <c r="L29" s="284">
        <v>2005</v>
      </c>
      <c r="M29" s="245">
        <v>4</v>
      </c>
      <c r="N29" s="244">
        <v>89</v>
      </c>
      <c r="O29" s="244">
        <v>22</v>
      </c>
      <c r="P29" s="245">
        <v>273</v>
      </c>
      <c r="Q29" s="284" t="s">
        <v>52</v>
      </c>
      <c r="R29" s="284">
        <f t="shared" si="1"/>
        <v>67</v>
      </c>
      <c r="S29" s="245" t="s">
        <v>52</v>
      </c>
      <c r="T29" s="245" t="s">
        <v>61</v>
      </c>
      <c r="U29" s="245" t="s">
        <v>95</v>
      </c>
      <c r="V29" s="245">
        <v>5</v>
      </c>
      <c r="W29" s="245">
        <v>1.066</v>
      </c>
      <c r="X29" s="245">
        <v>1.5</v>
      </c>
      <c r="Y29" s="245">
        <v>1.07</v>
      </c>
      <c r="Z29" s="245">
        <v>1</v>
      </c>
      <c r="AA29" s="245">
        <v>1.03</v>
      </c>
      <c r="AB29" s="288">
        <f t="shared" si="2"/>
        <v>332.2996815</v>
      </c>
      <c r="AC29" s="290"/>
    </row>
    <row r="30" spans="1:29">
      <c r="A30" s="245" t="s">
        <v>8</v>
      </c>
      <c r="B30" s="278" t="s">
        <v>46</v>
      </c>
      <c r="C30" s="278" t="s">
        <v>47</v>
      </c>
      <c r="D30" s="278" t="s">
        <v>47</v>
      </c>
      <c r="E30" s="245" t="s">
        <v>48</v>
      </c>
      <c r="F30" s="245">
        <v>20</v>
      </c>
      <c r="G30" s="279" t="s">
        <v>66</v>
      </c>
      <c r="H30" s="280" t="s">
        <v>97</v>
      </c>
      <c r="I30" s="283" t="s">
        <v>51</v>
      </c>
      <c r="J30" s="245">
        <v>4</v>
      </c>
      <c r="K30" s="245">
        <v>30</v>
      </c>
      <c r="L30" s="284">
        <v>1972</v>
      </c>
      <c r="M30" s="245">
        <v>4</v>
      </c>
      <c r="N30" s="244">
        <v>27</v>
      </c>
      <c r="O30" s="244">
        <v>14</v>
      </c>
      <c r="P30" s="245">
        <v>95</v>
      </c>
      <c r="Q30" s="284" t="s">
        <v>52</v>
      </c>
      <c r="R30" s="284">
        <f t="shared" si="1"/>
        <v>13</v>
      </c>
      <c r="S30" s="245" t="s">
        <v>52</v>
      </c>
      <c r="T30" s="245" t="s">
        <v>61</v>
      </c>
      <c r="U30" s="245" t="s">
        <v>95</v>
      </c>
      <c r="V30" s="245">
        <v>5</v>
      </c>
      <c r="W30" s="245">
        <v>1.066</v>
      </c>
      <c r="X30" s="245">
        <v>1.5</v>
      </c>
      <c r="Y30" s="245">
        <v>1</v>
      </c>
      <c r="Z30" s="245">
        <v>1</v>
      </c>
      <c r="AA30" s="245">
        <v>1.03</v>
      </c>
      <c r="AB30" s="288">
        <f t="shared" si="2"/>
        <v>140.39415</v>
      </c>
      <c r="AC30" s="290"/>
    </row>
    <row r="31" spans="1:29">
      <c r="A31" s="245" t="s">
        <v>8</v>
      </c>
      <c r="B31" s="278" t="s">
        <v>46</v>
      </c>
      <c r="C31" s="278" t="s">
        <v>47</v>
      </c>
      <c r="D31" s="278" t="s">
        <v>47</v>
      </c>
      <c r="E31" s="245" t="s">
        <v>48</v>
      </c>
      <c r="F31" s="245">
        <v>37</v>
      </c>
      <c r="G31" s="279" t="s">
        <v>66</v>
      </c>
      <c r="H31" s="280" t="s">
        <v>98</v>
      </c>
      <c r="I31" s="283" t="s">
        <v>55</v>
      </c>
      <c r="J31" s="245">
        <v>4</v>
      </c>
      <c r="K31" s="245">
        <v>30</v>
      </c>
      <c r="L31" s="284">
        <v>1972</v>
      </c>
      <c r="M31" s="245">
        <v>4</v>
      </c>
      <c r="N31" s="244">
        <v>28</v>
      </c>
      <c r="O31" s="244">
        <v>10</v>
      </c>
      <c r="P31" s="245">
        <v>101</v>
      </c>
      <c r="Q31" s="284" t="s">
        <v>52</v>
      </c>
      <c r="R31" s="284">
        <f t="shared" si="1"/>
        <v>18</v>
      </c>
      <c r="S31" s="245" t="s">
        <v>52</v>
      </c>
      <c r="T31" s="245" t="s">
        <v>61</v>
      </c>
      <c r="U31" s="245" t="s">
        <v>95</v>
      </c>
      <c r="V31" s="245">
        <v>5</v>
      </c>
      <c r="W31" s="245">
        <v>1.066</v>
      </c>
      <c r="X31" s="245">
        <v>1.5</v>
      </c>
      <c r="Y31" s="245">
        <v>1.07</v>
      </c>
      <c r="Z31" s="245">
        <v>1</v>
      </c>
      <c r="AA31" s="245">
        <v>1.03</v>
      </c>
      <c r="AB31" s="288">
        <f t="shared" si="2"/>
        <v>125.30877</v>
      </c>
      <c r="AC31" s="290"/>
    </row>
    <row r="32" spans="1:29">
      <c r="A32" s="245" t="s">
        <v>8</v>
      </c>
      <c r="B32" s="278" t="s">
        <v>46</v>
      </c>
      <c r="C32" s="278" t="s">
        <v>47</v>
      </c>
      <c r="D32" s="278" t="s">
        <v>47</v>
      </c>
      <c r="E32" s="245" t="s">
        <v>48</v>
      </c>
      <c r="F32" s="245">
        <v>75</v>
      </c>
      <c r="G32" s="279" t="s">
        <v>49</v>
      </c>
      <c r="H32" s="280" t="s">
        <v>99</v>
      </c>
      <c r="I32" s="283" t="s">
        <v>57</v>
      </c>
      <c r="J32" s="245">
        <v>4</v>
      </c>
      <c r="K32" s="245">
        <v>60</v>
      </c>
      <c r="L32" s="284">
        <v>1972</v>
      </c>
      <c r="M32" s="245">
        <v>4</v>
      </c>
      <c r="N32" s="244">
        <v>60</v>
      </c>
      <c r="O32" s="244">
        <v>47</v>
      </c>
      <c r="P32" s="245">
        <v>226</v>
      </c>
      <c r="Q32" s="284" t="s">
        <v>52</v>
      </c>
      <c r="R32" s="284">
        <f t="shared" si="1"/>
        <v>13</v>
      </c>
      <c r="S32" s="245" t="s">
        <v>52</v>
      </c>
      <c r="T32" s="245" t="s">
        <v>61</v>
      </c>
      <c r="U32" s="245" t="s">
        <v>95</v>
      </c>
      <c r="V32" s="245">
        <v>5</v>
      </c>
      <c r="W32" s="245">
        <v>1.066</v>
      </c>
      <c r="X32" s="245">
        <v>1.5</v>
      </c>
      <c r="Y32" s="245">
        <v>1</v>
      </c>
      <c r="Z32" s="245">
        <v>1</v>
      </c>
      <c r="AA32" s="245">
        <v>1.03</v>
      </c>
      <c r="AB32" s="288">
        <f t="shared" si="2"/>
        <v>412.1442</v>
      </c>
      <c r="AC32" s="290"/>
    </row>
    <row r="33" spans="1:29">
      <c r="A33" s="245" t="s">
        <v>8</v>
      </c>
      <c r="B33" s="278" t="s">
        <v>46</v>
      </c>
      <c r="C33" s="278" t="s">
        <v>47</v>
      </c>
      <c r="D33" s="278" t="s">
        <v>47</v>
      </c>
      <c r="E33" s="245" t="s">
        <v>48</v>
      </c>
      <c r="F33" s="245">
        <v>22</v>
      </c>
      <c r="G33" s="279" t="s">
        <v>49</v>
      </c>
      <c r="H33" s="280" t="s">
        <v>100</v>
      </c>
      <c r="I33" s="283" t="s">
        <v>57</v>
      </c>
      <c r="J33" s="245">
        <v>5</v>
      </c>
      <c r="K33" s="245">
        <v>70</v>
      </c>
      <c r="L33" s="284">
        <v>1972</v>
      </c>
      <c r="M33" s="245">
        <v>4</v>
      </c>
      <c r="N33" s="244">
        <v>69</v>
      </c>
      <c r="O33" s="244">
        <v>78</v>
      </c>
      <c r="P33" s="245">
        <v>370</v>
      </c>
      <c r="Q33" s="284" t="s">
        <v>52</v>
      </c>
      <c r="R33" s="284">
        <f t="shared" si="1"/>
        <v>-9</v>
      </c>
      <c r="S33" s="245" t="s">
        <v>68</v>
      </c>
      <c r="T33" s="245" t="s">
        <v>58</v>
      </c>
      <c r="U33" s="245" t="s">
        <v>101</v>
      </c>
      <c r="V33" s="245">
        <v>5</v>
      </c>
      <c r="W33" s="245">
        <v>1.082</v>
      </c>
      <c r="X33" s="245">
        <v>2</v>
      </c>
      <c r="Y33" s="245">
        <v>1</v>
      </c>
      <c r="Z33" s="245">
        <v>1</v>
      </c>
      <c r="AA33" s="245">
        <v>1.03</v>
      </c>
      <c r="AB33" s="288">
        <f>((O33*W33)*X33*V33*Y33*Z33*AA33)</f>
        <v>869.2788</v>
      </c>
      <c r="AC33" s="290"/>
    </row>
    <row r="34" spans="1:29">
      <c r="A34" s="245" t="s">
        <v>8</v>
      </c>
      <c r="B34" s="278" t="s">
        <v>46</v>
      </c>
      <c r="C34" s="278" t="s">
        <v>47</v>
      </c>
      <c r="D34" s="278" t="s">
        <v>47</v>
      </c>
      <c r="E34" s="245" t="s">
        <v>48</v>
      </c>
      <c r="F34" s="245">
        <v>79</v>
      </c>
      <c r="G34" s="279" t="s">
        <v>49</v>
      </c>
      <c r="H34" s="280" t="s">
        <v>102</v>
      </c>
      <c r="I34" s="283" t="s">
        <v>57</v>
      </c>
      <c r="J34" s="245">
        <v>5</v>
      </c>
      <c r="K34" s="245">
        <v>40</v>
      </c>
      <c r="L34" s="284">
        <v>1997</v>
      </c>
      <c r="M34" s="245">
        <v>4</v>
      </c>
      <c r="N34" s="244">
        <v>38</v>
      </c>
      <c r="O34" s="244">
        <v>35</v>
      </c>
      <c r="P34" s="245">
        <v>216</v>
      </c>
      <c r="Q34" s="284" t="s">
        <v>52</v>
      </c>
      <c r="R34" s="284">
        <f t="shared" si="1"/>
        <v>3</v>
      </c>
      <c r="S34" s="245" t="s">
        <v>52</v>
      </c>
      <c r="T34" s="245" t="s">
        <v>58</v>
      </c>
      <c r="U34" s="245" t="s">
        <v>101</v>
      </c>
      <c r="V34" s="245">
        <v>5</v>
      </c>
      <c r="W34" s="245">
        <v>1.082</v>
      </c>
      <c r="X34" s="245">
        <v>2</v>
      </c>
      <c r="Y34" s="245">
        <v>1</v>
      </c>
      <c r="Z34" s="245">
        <v>1</v>
      </c>
      <c r="AA34" s="245">
        <v>1.03</v>
      </c>
      <c r="AB34" s="288">
        <f t="shared" ref="AB34:AB40" si="3">((O34*W34)+((N34-O34)/4))*V34*X34*Y34*Z34*AA34</f>
        <v>397.786</v>
      </c>
      <c r="AC34" s="290"/>
    </row>
    <row r="35" spans="1:29">
      <c r="A35" s="245" t="s">
        <v>8</v>
      </c>
      <c r="B35" s="278" t="s">
        <v>46</v>
      </c>
      <c r="C35" s="278" t="s">
        <v>47</v>
      </c>
      <c r="D35" s="278" t="s">
        <v>47</v>
      </c>
      <c r="E35" s="245" t="s">
        <v>48</v>
      </c>
      <c r="F35" s="245">
        <v>13</v>
      </c>
      <c r="G35" s="279" t="s">
        <v>49</v>
      </c>
      <c r="H35" s="280" t="s">
        <v>103</v>
      </c>
      <c r="I35" s="283" t="s">
        <v>57</v>
      </c>
      <c r="J35" s="245">
        <v>5</v>
      </c>
      <c r="K35" s="245">
        <v>60</v>
      </c>
      <c r="L35" s="284">
        <v>1969</v>
      </c>
      <c r="M35" s="245">
        <v>4</v>
      </c>
      <c r="N35" s="244">
        <v>60</v>
      </c>
      <c r="O35" s="244">
        <v>47</v>
      </c>
      <c r="P35" s="245">
        <v>291</v>
      </c>
      <c r="Q35" s="284" t="s">
        <v>52</v>
      </c>
      <c r="R35" s="284">
        <f t="shared" si="1"/>
        <v>13</v>
      </c>
      <c r="S35" s="245" t="s">
        <v>52</v>
      </c>
      <c r="T35" s="245" t="s">
        <v>58</v>
      </c>
      <c r="U35" s="245" t="s">
        <v>104</v>
      </c>
      <c r="V35" s="245">
        <v>5</v>
      </c>
      <c r="W35" s="245">
        <v>1.066</v>
      </c>
      <c r="X35" s="245">
        <v>2</v>
      </c>
      <c r="Y35" s="245">
        <v>1</v>
      </c>
      <c r="Z35" s="245">
        <v>1</v>
      </c>
      <c r="AA35" s="245">
        <v>1.03</v>
      </c>
      <c r="AB35" s="288">
        <f t="shared" si="3"/>
        <v>549.5256</v>
      </c>
      <c r="AC35" s="290"/>
    </row>
    <row r="36" spans="1:29">
      <c r="A36" s="245" t="s">
        <v>8</v>
      </c>
      <c r="B36" s="278" t="s">
        <v>46</v>
      </c>
      <c r="C36" s="278" t="s">
        <v>47</v>
      </c>
      <c r="D36" s="278" t="s">
        <v>47</v>
      </c>
      <c r="E36" s="245" t="s">
        <v>48</v>
      </c>
      <c r="F36" s="245">
        <v>29</v>
      </c>
      <c r="G36" s="279" t="s">
        <v>66</v>
      </c>
      <c r="H36" s="280" t="s">
        <v>105</v>
      </c>
      <c r="I36" s="283" t="s">
        <v>55</v>
      </c>
      <c r="J36" s="245">
        <v>4</v>
      </c>
      <c r="K36" s="245">
        <v>40</v>
      </c>
      <c r="L36" s="284">
        <v>1994</v>
      </c>
      <c r="M36" s="245">
        <v>4</v>
      </c>
      <c r="N36" s="244">
        <v>41</v>
      </c>
      <c r="O36" s="244">
        <v>19</v>
      </c>
      <c r="P36" s="245">
        <v>151</v>
      </c>
      <c r="Q36" s="284" t="s">
        <v>52</v>
      </c>
      <c r="R36" s="284">
        <f t="shared" si="1"/>
        <v>22</v>
      </c>
      <c r="S36" s="245" t="s">
        <v>52</v>
      </c>
      <c r="T36" s="245" t="s">
        <v>53</v>
      </c>
      <c r="U36" s="245" t="s">
        <v>83</v>
      </c>
      <c r="V36" s="245">
        <v>4</v>
      </c>
      <c r="W36" s="245">
        <v>1.1</v>
      </c>
      <c r="X36" s="245">
        <v>1</v>
      </c>
      <c r="Y36" s="245">
        <v>1.07</v>
      </c>
      <c r="Z36" s="245">
        <v>1</v>
      </c>
      <c r="AA36" s="245">
        <v>1.03</v>
      </c>
      <c r="AB36" s="288">
        <f t="shared" si="3"/>
        <v>116.38176</v>
      </c>
      <c r="AC36" s="290"/>
    </row>
    <row r="37" spans="1:29">
      <c r="A37" s="245" t="s">
        <v>8</v>
      </c>
      <c r="B37" s="278" t="s">
        <v>46</v>
      </c>
      <c r="C37" s="278" t="s">
        <v>47</v>
      </c>
      <c r="D37" s="278" t="s">
        <v>47</v>
      </c>
      <c r="E37" s="245" t="s">
        <v>48</v>
      </c>
      <c r="F37" s="245">
        <v>62</v>
      </c>
      <c r="G37" s="279" t="s">
        <v>49</v>
      </c>
      <c r="H37" s="280" t="s">
        <v>106</v>
      </c>
      <c r="I37" s="283" t="s">
        <v>57</v>
      </c>
      <c r="J37" s="245">
        <v>4</v>
      </c>
      <c r="K37" s="245">
        <v>30</v>
      </c>
      <c r="L37" s="284">
        <v>1974</v>
      </c>
      <c r="M37" s="245">
        <v>4</v>
      </c>
      <c r="N37" s="244">
        <v>31</v>
      </c>
      <c r="O37" s="244">
        <v>10</v>
      </c>
      <c r="P37" s="245">
        <v>132</v>
      </c>
      <c r="Q37" s="284" t="s">
        <v>52</v>
      </c>
      <c r="R37" s="284">
        <f t="shared" si="1"/>
        <v>21</v>
      </c>
      <c r="S37" s="245" t="s">
        <v>52</v>
      </c>
      <c r="T37" s="245" t="s">
        <v>58</v>
      </c>
      <c r="U37" s="245" t="s">
        <v>107</v>
      </c>
      <c r="V37" s="245">
        <v>4</v>
      </c>
      <c r="W37" s="245">
        <v>1.1325</v>
      </c>
      <c r="X37" s="245">
        <v>2</v>
      </c>
      <c r="Y37" s="245">
        <v>1</v>
      </c>
      <c r="Z37" s="245">
        <v>1</v>
      </c>
      <c r="AA37" s="245">
        <v>1.03</v>
      </c>
      <c r="AB37" s="288">
        <f t="shared" si="3"/>
        <v>136.578</v>
      </c>
      <c r="AC37" s="290"/>
    </row>
    <row r="38" spans="1:29">
      <c r="A38" s="245" t="s">
        <v>8</v>
      </c>
      <c r="B38" s="278" t="s">
        <v>46</v>
      </c>
      <c r="C38" s="278" t="s">
        <v>47</v>
      </c>
      <c r="D38" s="278" t="s">
        <v>47</v>
      </c>
      <c r="E38" s="245" t="s">
        <v>48</v>
      </c>
      <c r="F38" s="245">
        <v>47</v>
      </c>
      <c r="G38" s="279" t="s">
        <v>66</v>
      </c>
      <c r="H38" s="280" t="s">
        <v>108</v>
      </c>
      <c r="I38" s="283" t="s">
        <v>55</v>
      </c>
      <c r="J38" s="284">
        <v>4.5</v>
      </c>
      <c r="K38" s="245">
        <v>30</v>
      </c>
      <c r="L38" s="284">
        <v>1976</v>
      </c>
      <c r="M38" s="245">
        <v>4</v>
      </c>
      <c r="N38" s="244">
        <v>28</v>
      </c>
      <c r="O38" s="244">
        <v>16</v>
      </c>
      <c r="P38" s="245">
        <v>98</v>
      </c>
      <c r="Q38" s="284" t="s">
        <v>52</v>
      </c>
      <c r="R38" s="284">
        <f t="shared" si="1"/>
        <v>12</v>
      </c>
      <c r="S38" s="245" t="s">
        <v>52</v>
      </c>
      <c r="T38" s="245" t="s">
        <v>58</v>
      </c>
      <c r="U38" s="245" t="s">
        <v>107</v>
      </c>
      <c r="V38" s="245">
        <v>4</v>
      </c>
      <c r="W38" s="245">
        <v>1.1325</v>
      </c>
      <c r="X38" s="245">
        <v>2</v>
      </c>
      <c r="Y38" s="245">
        <v>1.07</v>
      </c>
      <c r="Z38" s="245">
        <v>1</v>
      </c>
      <c r="AA38" s="245">
        <v>1.03</v>
      </c>
      <c r="AB38" s="288">
        <f t="shared" si="3"/>
        <v>186.210816</v>
      </c>
      <c r="AC38" s="290"/>
    </row>
    <row r="39" spans="1:29">
      <c r="A39" s="245" t="s">
        <v>8</v>
      </c>
      <c r="B39" s="278" t="s">
        <v>46</v>
      </c>
      <c r="C39" s="278" t="s">
        <v>47</v>
      </c>
      <c r="D39" s="278" t="s">
        <v>47</v>
      </c>
      <c r="E39" s="245" t="s">
        <v>48</v>
      </c>
      <c r="F39" s="245">
        <v>52</v>
      </c>
      <c r="G39" s="279" t="s">
        <v>49</v>
      </c>
      <c r="H39" s="280" t="s">
        <v>109</v>
      </c>
      <c r="I39" s="283" t="s">
        <v>57</v>
      </c>
      <c r="J39" s="245">
        <v>4</v>
      </c>
      <c r="K39" s="245">
        <v>60</v>
      </c>
      <c r="L39" s="284">
        <v>1979</v>
      </c>
      <c r="M39" s="245">
        <v>4</v>
      </c>
      <c r="N39" s="244">
        <v>60</v>
      </c>
      <c r="O39" s="244">
        <v>46</v>
      </c>
      <c r="P39" s="245">
        <v>242</v>
      </c>
      <c r="Q39" s="284" t="s">
        <v>52</v>
      </c>
      <c r="R39" s="284">
        <f t="shared" si="1"/>
        <v>14</v>
      </c>
      <c r="S39" s="245" t="s">
        <v>52</v>
      </c>
      <c r="T39" s="245" t="s">
        <v>61</v>
      </c>
      <c r="U39" s="245" t="s">
        <v>95</v>
      </c>
      <c r="V39" s="245">
        <v>5</v>
      </c>
      <c r="W39" s="245">
        <v>1.066</v>
      </c>
      <c r="X39" s="245">
        <v>1.5</v>
      </c>
      <c r="Y39" s="245">
        <v>1</v>
      </c>
      <c r="Z39" s="245">
        <v>1</v>
      </c>
      <c r="AA39" s="245">
        <v>1.03</v>
      </c>
      <c r="AB39" s="288">
        <f t="shared" si="3"/>
        <v>405.8406</v>
      </c>
      <c r="AC39" s="290"/>
    </row>
    <row r="40" spans="1:29">
      <c r="A40" s="245" t="s">
        <v>8</v>
      </c>
      <c r="B40" s="278" t="s">
        <v>46</v>
      </c>
      <c r="C40" s="278" t="s">
        <v>47</v>
      </c>
      <c r="D40" s="278" t="s">
        <v>47</v>
      </c>
      <c r="E40" s="245" t="s">
        <v>48</v>
      </c>
      <c r="F40" s="245">
        <v>70</v>
      </c>
      <c r="G40" s="281" t="s">
        <v>75</v>
      </c>
      <c r="H40" s="280" t="s">
        <v>110</v>
      </c>
      <c r="I40" s="283" t="s">
        <v>51</v>
      </c>
      <c r="J40" s="245">
        <v>5</v>
      </c>
      <c r="K40" s="245">
        <v>40</v>
      </c>
      <c r="L40" s="284">
        <v>1958</v>
      </c>
      <c r="M40" s="245">
        <v>4</v>
      </c>
      <c r="N40" s="244">
        <v>40</v>
      </c>
      <c r="O40" s="244">
        <v>22</v>
      </c>
      <c r="P40" s="245">
        <v>80</v>
      </c>
      <c r="Q40" s="284" t="s">
        <v>52</v>
      </c>
      <c r="R40" s="284">
        <f t="shared" si="1"/>
        <v>18</v>
      </c>
      <c r="S40" s="245" t="s">
        <v>52</v>
      </c>
      <c r="T40" s="245" t="s">
        <v>58</v>
      </c>
      <c r="U40" s="245" t="s">
        <v>107</v>
      </c>
      <c r="V40" s="285">
        <v>5</v>
      </c>
      <c r="W40" s="245">
        <v>1.1325</v>
      </c>
      <c r="X40" s="245">
        <v>2</v>
      </c>
      <c r="Y40" s="245">
        <v>1</v>
      </c>
      <c r="Z40" s="245">
        <v>1</v>
      </c>
      <c r="AA40" s="245">
        <v>1.03</v>
      </c>
      <c r="AB40" s="288">
        <f t="shared" si="3"/>
        <v>302.9745</v>
      </c>
      <c r="AC40" s="290"/>
    </row>
    <row r="41" spans="1:29">
      <c r="A41" s="245" t="s">
        <v>8</v>
      </c>
      <c r="B41" s="278" t="s">
        <v>46</v>
      </c>
      <c r="C41" s="278" t="s">
        <v>47</v>
      </c>
      <c r="D41" s="278" t="s">
        <v>47</v>
      </c>
      <c r="E41" s="245" t="s">
        <v>48</v>
      </c>
      <c r="F41" s="245">
        <v>70</v>
      </c>
      <c r="G41" s="279" t="s">
        <v>66</v>
      </c>
      <c r="H41" s="280" t="s">
        <v>111</v>
      </c>
      <c r="I41" s="283" t="s">
        <v>51</v>
      </c>
      <c r="J41" s="245">
        <v>4</v>
      </c>
      <c r="K41" s="245">
        <v>0</v>
      </c>
      <c r="L41" s="284">
        <v>1958</v>
      </c>
      <c r="M41" s="245">
        <v>4</v>
      </c>
      <c r="N41" s="244">
        <v>0</v>
      </c>
      <c r="O41" s="244">
        <v>0</v>
      </c>
      <c r="P41" s="245">
        <v>80</v>
      </c>
      <c r="Q41" s="284" t="s">
        <v>52</v>
      </c>
      <c r="R41" s="284">
        <f t="shared" si="1"/>
        <v>0</v>
      </c>
      <c r="S41" s="245" t="s">
        <v>68</v>
      </c>
      <c r="T41" s="245" t="s">
        <v>58</v>
      </c>
      <c r="U41" s="245" t="s">
        <v>107</v>
      </c>
      <c r="V41" s="245">
        <v>4</v>
      </c>
      <c r="W41" s="245">
        <v>1.1325</v>
      </c>
      <c r="X41" s="245">
        <v>2</v>
      </c>
      <c r="Y41" s="245">
        <v>1</v>
      </c>
      <c r="Z41" s="245">
        <v>1</v>
      </c>
      <c r="AA41" s="245">
        <v>1.03</v>
      </c>
      <c r="AB41" s="288">
        <f>((O41*W41)*X41*V41*Y41*Z41*AA41)</f>
        <v>0</v>
      </c>
      <c r="AC41" s="290"/>
    </row>
    <row r="42" spans="1:29">
      <c r="A42" s="245" t="s">
        <v>8</v>
      </c>
      <c r="B42" s="278" t="s">
        <v>46</v>
      </c>
      <c r="C42" s="278" t="s">
        <v>47</v>
      </c>
      <c r="D42" s="278" t="s">
        <v>47</v>
      </c>
      <c r="E42" s="245" t="s">
        <v>48</v>
      </c>
      <c r="F42" s="245">
        <v>2</v>
      </c>
      <c r="G42" s="281" t="s">
        <v>75</v>
      </c>
      <c r="H42" s="280" t="s">
        <v>112</v>
      </c>
      <c r="I42" s="283" t="s">
        <v>55</v>
      </c>
      <c r="J42" s="245">
        <v>5</v>
      </c>
      <c r="K42" s="245">
        <v>40</v>
      </c>
      <c r="L42" s="284">
        <v>1958</v>
      </c>
      <c r="M42" s="245">
        <v>4</v>
      </c>
      <c r="N42" s="244">
        <v>44</v>
      </c>
      <c r="O42" s="244">
        <v>28</v>
      </c>
      <c r="P42" s="245">
        <v>100</v>
      </c>
      <c r="Q42" s="284" t="s">
        <v>52</v>
      </c>
      <c r="R42" s="284">
        <f t="shared" si="1"/>
        <v>16</v>
      </c>
      <c r="S42" s="245" t="s">
        <v>52</v>
      </c>
      <c r="T42" s="245" t="s">
        <v>58</v>
      </c>
      <c r="U42" s="245" t="s">
        <v>107</v>
      </c>
      <c r="V42" s="285">
        <v>5</v>
      </c>
      <c r="W42" s="245">
        <v>1.1325</v>
      </c>
      <c r="X42" s="245">
        <v>2</v>
      </c>
      <c r="Y42" s="245">
        <v>1.07</v>
      </c>
      <c r="Z42" s="245">
        <v>1</v>
      </c>
      <c r="AA42" s="245">
        <v>1.03</v>
      </c>
      <c r="AB42" s="288">
        <f>((O42*W42)+((N42-O42)/4))*V42*X42*Y42*Z42*AA42</f>
        <v>393.55991</v>
      </c>
      <c r="AC42" s="290"/>
    </row>
    <row r="43" spans="1:29">
      <c r="A43" s="245" t="s">
        <v>8</v>
      </c>
      <c r="B43" s="278" t="s">
        <v>46</v>
      </c>
      <c r="C43" s="278" t="s">
        <v>47</v>
      </c>
      <c r="D43" s="278" t="s">
        <v>47</v>
      </c>
      <c r="E43" s="245" t="s">
        <v>48</v>
      </c>
      <c r="F43" s="245">
        <v>2</v>
      </c>
      <c r="G43" s="279" t="s">
        <v>66</v>
      </c>
      <c r="H43" s="280" t="s">
        <v>113</v>
      </c>
      <c r="I43" s="283" t="s">
        <v>55</v>
      </c>
      <c r="J43" s="245">
        <v>4</v>
      </c>
      <c r="K43" s="245">
        <v>0</v>
      </c>
      <c r="L43" s="284">
        <v>1958</v>
      </c>
      <c r="M43" s="245">
        <v>4</v>
      </c>
      <c r="N43" s="244">
        <v>0</v>
      </c>
      <c r="O43" s="244">
        <v>0</v>
      </c>
      <c r="P43" s="245">
        <v>100</v>
      </c>
      <c r="Q43" s="284" t="s">
        <v>52</v>
      </c>
      <c r="R43" s="284">
        <f t="shared" si="1"/>
        <v>0</v>
      </c>
      <c r="S43" s="245" t="s">
        <v>68</v>
      </c>
      <c r="T43" s="245" t="s">
        <v>58</v>
      </c>
      <c r="U43" s="245" t="s">
        <v>107</v>
      </c>
      <c r="V43" s="245">
        <v>4</v>
      </c>
      <c r="W43" s="245">
        <v>1.1325</v>
      </c>
      <c r="X43" s="245">
        <v>2</v>
      </c>
      <c r="Y43" s="245">
        <v>1.07</v>
      </c>
      <c r="Z43" s="245">
        <v>1</v>
      </c>
      <c r="AA43" s="245">
        <v>1.03</v>
      </c>
      <c r="AB43" s="288">
        <f>((O43*W43)*X43*V43*Y43*Z43*AA43)</f>
        <v>0</v>
      </c>
      <c r="AC43" s="290"/>
    </row>
    <row r="44" spans="1:29">
      <c r="A44" s="245" t="s">
        <v>8</v>
      </c>
      <c r="B44" s="278" t="s">
        <v>46</v>
      </c>
      <c r="C44" s="278" t="s">
        <v>47</v>
      </c>
      <c r="D44" s="278" t="s">
        <v>47</v>
      </c>
      <c r="E44" s="245" t="s">
        <v>48</v>
      </c>
      <c r="F44" s="245">
        <v>69</v>
      </c>
      <c r="G44" s="279" t="s">
        <v>66</v>
      </c>
      <c r="H44" s="280" t="s">
        <v>114</v>
      </c>
      <c r="I44" s="283" t="s">
        <v>51</v>
      </c>
      <c r="J44" s="245">
        <v>4</v>
      </c>
      <c r="K44" s="245">
        <v>40</v>
      </c>
      <c r="L44" s="284">
        <v>1994</v>
      </c>
      <c r="M44" s="245">
        <v>4</v>
      </c>
      <c r="N44" s="244">
        <v>39</v>
      </c>
      <c r="O44" s="244">
        <v>20</v>
      </c>
      <c r="P44" s="245">
        <v>146</v>
      </c>
      <c r="Q44" s="284" t="s">
        <v>52</v>
      </c>
      <c r="R44" s="284">
        <f t="shared" si="1"/>
        <v>19</v>
      </c>
      <c r="S44" s="245" t="s">
        <v>52</v>
      </c>
      <c r="T44" s="245" t="s">
        <v>53</v>
      </c>
      <c r="U44" s="245" t="s">
        <v>83</v>
      </c>
      <c r="V44" s="245">
        <v>4</v>
      </c>
      <c r="W44" s="245">
        <v>1.1</v>
      </c>
      <c r="X44" s="245">
        <v>1</v>
      </c>
      <c r="Y44" s="245">
        <v>1</v>
      </c>
      <c r="Z44" s="245">
        <v>1</v>
      </c>
      <c r="AA44" s="245">
        <v>1.03</v>
      </c>
      <c r="AB44" s="288">
        <f t="shared" ref="AB44:AB49" si="4">((O44*W44)+((N44-O44)/4))*V44*X44*Y44*Z44*AA44</f>
        <v>110.21</v>
      </c>
      <c r="AC44" s="290"/>
    </row>
    <row r="45" spans="1:29">
      <c r="A45" s="245" t="s">
        <v>8</v>
      </c>
      <c r="B45" s="278" t="s">
        <v>46</v>
      </c>
      <c r="C45" s="278" t="s">
        <v>47</v>
      </c>
      <c r="D45" s="278" t="s">
        <v>47</v>
      </c>
      <c r="E45" s="245" t="s">
        <v>48</v>
      </c>
      <c r="F45" s="245">
        <v>1</v>
      </c>
      <c r="G45" s="279" t="s">
        <v>66</v>
      </c>
      <c r="H45" s="280" t="s">
        <v>115</v>
      </c>
      <c r="I45" s="283" t="s">
        <v>55</v>
      </c>
      <c r="J45" s="245">
        <v>4</v>
      </c>
      <c r="K45" s="245">
        <v>40</v>
      </c>
      <c r="L45" s="284">
        <v>1994</v>
      </c>
      <c r="M45" s="245">
        <v>4</v>
      </c>
      <c r="N45" s="244">
        <v>40</v>
      </c>
      <c r="O45" s="244">
        <v>17</v>
      </c>
      <c r="P45" s="245">
        <v>170</v>
      </c>
      <c r="Q45" s="284" t="s">
        <v>52</v>
      </c>
      <c r="R45" s="284">
        <f t="shared" si="1"/>
        <v>23</v>
      </c>
      <c r="S45" s="245" t="s">
        <v>52</v>
      </c>
      <c r="T45" s="245" t="s">
        <v>53</v>
      </c>
      <c r="U45" s="245" t="s">
        <v>83</v>
      </c>
      <c r="V45" s="245">
        <v>4</v>
      </c>
      <c r="W45" s="245">
        <v>1.1</v>
      </c>
      <c r="X45" s="245">
        <v>1</v>
      </c>
      <c r="Y45" s="245">
        <v>1.07</v>
      </c>
      <c r="Z45" s="245">
        <v>1</v>
      </c>
      <c r="AA45" s="245">
        <v>1.03</v>
      </c>
      <c r="AB45" s="288">
        <f t="shared" si="4"/>
        <v>107.78538</v>
      </c>
      <c r="AC45" s="290"/>
    </row>
    <row r="46" spans="1:29">
      <c r="A46" s="245" t="s">
        <v>8</v>
      </c>
      <c r="B46" s="278" t="s">
        <v>46</v>
      </c>
      <c r="C46" s="278" t="s">
        <v>47</v>
      </c>
      <c r="D46" s="278" t="s">
        <v>47</v>
      </c>
      <c r="E46" s="245" t="s">
        <v>48</v>
      </c>
      <c r="F46" s="245">
        <v>54</v>
      </c>
      <c r="G46" s="279" t="s">
        <v>49</v>
      </c>
      <c r="H46" s="280" t="s">
        <v>116</v>
      </c>
      <c r="I46" s="283" t="s">
        <v>51</v>
      </c>
      <c r="J46" s="245">
        <v>4</v>
      </c>
      <c r="K46" s="245">
        <v>20</v>
      </c>
      <c r="L46" s="284">
        <v>1974</v>
      </c>
      <c r="M46" s="245">
        <v>4</v>
      </c>
      <c r="N46" s="244">
        <v>19</v>
      </c>
      <c r="O46" s="244">
        <v>13</v>
      </c>
      <c r="P46" s="245">
        <v>74</v>
      </c>
      <c r="Q46" s="284" t="s">
        <v>52</v>
      </c>
      <c r="R46" s="284">
        <f t="shared" si="1"/>
        <v>6</v>
      </c>
      <c r="S46" s="245" t="s">
        <v>52</v>
      </c>
      <c r="T46" s="245" t="s">
        <v>53</v>
      </c>
      <c r="U46" s="245" t="s">
        <v>54</v>
      </c>
      <c r="V46" s="245">
        <v>4</v>
      </c>
      <c r="W46" s="245">
        <v>1.12</v>
      </c>
      <c r="X46" s="245">
        <v>1</v>
      </c>
      <c r="Y46" s="245">
        <v>1</v>
      </c>
      <c r="Z46" s="245">
        <v>1</v>
      </c>
      <c r="AA46" s="245">
        <v>1.03</v>
      </c>
      <c r="AB46" s="288">
        <f t="shared" si="4"/>
        <v>66.1672</v>
      </c>
      <c r="AC46" s="290"/>
    </row>
    <row r="47" spans="1:29">
      <c r="A47" s="245" t="s">
        <v>8</v>
      </c>
      <c r="B47" s="278" t="s">
        <v>46</v>
      </c>
      <c r="C47" s="278" t="s">
        <v>47</v>
      </c>
      <c r="D47" s="278" t="s">
        <v>47</v>
      </c>
      <c r="E47" s="245" t="s">
        <v>48</v>
      </c>
      <c r="F47" s="245">
        <v>65</v>
      </c>
      <c r="G47" s="279" t="s">
        <v>49</v>
      </c>
      <c r="H47" s="280" t="s">
        <v>117</v>
      </c>
      <c r="I47" s="283" t="s">
        <v>55</v>
      </c>
      <c r="J47" s="245">
        <v>4</v>
      </c>
      <c r="K47" s="245">
        <v>20</v>
      </c>
      <c r="L47" s="284">
        <v>1974</v>
      </c>
      <c r="M47" s="245">
        <v>4</v>
      </c>
      <c r="N47" s="244">
        <v>19</v>
      </c>
      <c r="O47" s="244">
        <v>12</v>
      </c>
      <c r="P47" s="245">
        <v>78</v>
      </c>
      <c r="Q47" s="284" t="s">
        <v>52</v>
      </c>
      <c r="R47" s="284">
        <f t="shared" si="1"/>
        <v>7</v>
      </c>
      <c r="S47" s="245" t="s">
        <v>52</v>
      </c>
      <c r="T47" s="245" t="s">
        <v>53</v>
      </c>
      <c r="U47" s="245" t="s">
        <v>54</v>
      </c>
      <c r="V47" s="245">
        <v>4</v>
      </c>
      <c r="W47" s="245">
        <v>1.12</v>
      </c>
      <c r="X47" s="245">
        <v>1</v>
      </c>
      <c r="Y47" s="245">
        <v>1.07</v>
      </c>
      <c r="Z47" s="245">
        <v>1</v>
      </c>
      <c r="AA47" s="245">
        <v>1.03</v>
      </c>
      <c r="AB47" s="288">
        <f t="shared" si="4"/>
        <v>66.963596</v>
      </c>
      <c r="AC47" s="290"/>
    </row>
    <row r="48" spans="1:29">
      <c r="A48" s="245" t="s">
        <v>8</v>
      </c>
      <c r="B48" s="278" t="s">
        <v>46</v>
      </c>
      <c r="C48" s="278" t="s">
        <v>47</v>
      </c>
      <c r="D48" s="278" t="s">
        <v>47</v>
      </c>
      <c r="E48" s="245" t="s">
        <v>48</v>
      </c>
      <c r="F48" s="245">
        <v>108</v>
      </c>
      <c r="G48" s="279" t="s">
        <v>66</v>
      </c>
      <c r="H48" s="280" t="s">
        <v>118</v>
      </c>
      <c r="I48" s="283" t="s">
        <v>55</v>
      </c>
      <c r="J48" s="245">
        <v>4</v>
      </c>
      <c r="K48" s="245">
        <v>20</v>
      </c>
      <c r="L48" s="284">
        <v>2006</v>
      </c>
      <c r="M48" s="245">
        <v>4</v>
      </c>
      <c r="N48" s="244">
        <v>21</v>
      </c>
      <c r="O48" s="244">
        <v>7</v>
      </c>
      <c r="P48" s="245">
        <v>57</v>
      </c>
      <c r="Q48" s="284" t="s">
        <v>52</v>
      </c>
      <c r="R48" s="284">
        <f t="shared" si="1"/>
        <v>14</v>
      </c>
      <c r="S48" s="245" t="s">
        <v>52</v>
      </c>
      <c r="T48" s="245" t="s">
        <v>53</v>
      </c>
      <c r="U48" s="245" t="s">
        <v>119</v>
      </c>
      <c r="V48" s="245">
        <v>4</v>
      </c>
      <c r="W48" s="245">
        <v>1.115</v>
      </c>
      <c r="X48" s="245">
        <v>1</v>
      </c>
      <c r="Y48" s="245">
        <v>1.07</v>
      </c>
      <c r="Z48" s="245">
        <v>1</v>
      </c>
      <c r="AA48" s="245">
        <v>1.03</v>
      </c>
      <c r="AB48" s="288">
        <f t="shared" si="4"/>
        <v>49.836962</v>
      </c>
      <c r="AC48" s="290"/>
    </row>
    <row r="49" spans="1:29">
      <c r="A49" s="245" t="s">
        <v>8</v>
      </c>
      <c r="B49" s="278" t="s">
        <v>46</v>
      </c>
      <c r="C49" s="278" t="s">
        <v>47</v>
      </c>
      <c r="D49" s="278" t="s">
        <v>47</v>
      </c>
      <c r="E49" s="245" t="s">
        <v>48</v>
      </c>
      <c r="F49" s="245"/>
      <c r="G49" s="279" t="s">
        <v>66</v>
      </c>
      <c r="H49" s="280" t="s">
        <v>120</v>
      </c>
      <c r="I49" s="283" t="s">
        <v>93</v>
      </c>
      <c r="J49" s="245">
        <v>4</v>
      </c>
      <c r="K49" s="245">
        <v>20</v>
      </c>
      <c r="L49" s="284">
        <v>2006</v>
      </c>
      <c r="M49" s="245">
        <v>4</v>
      </c>
      <c r="N49" s="244">
        <v>20</v>
      </c>
      <c r="O49" s="244"/>
      <c r="P49" s="245">
        <v>29</v>
      </c>
      <c r="Q49" s="284" t="s">
        <v>52</v>
      </c>
      <c r="R49" s="284">
        <f t="shared" si="1"/>
        <v>20</v>
      </c>
      <c r="S49" s="245" t="s">
        <v>52</v>
      </c>
      <c r="T49" s="245" t="s">
        <v>53</v>
      </c>
      <c r="U49" s="245" t="s">
        <v>119</v>
      </c>
      <c r="V49" s="245">
        <v>4</v>
      </c>
      <c r="W49" s="245">
        <v>1.115</v>
      </c>
      <c r="X49" s="245">
        <v>1</v>
      </c>
      <c r="Y49" s="245">
        <v>1</v>
      </c>
      <c r="Z49" s="245">
        <v>1</v>
      </c>
      <c r="AA49" s="245">
        <v>1.03</v>
      </c>
      <c r="AB49" s="288">
        <f t="shared" si="4"/>
        <v>20.6</v>
      </c>
      <c r="AC49" s="290"/>
    </row>
    <row r="50" spans="1:29">
      <c r="A50" s="245" t="s">
        <v>8</v>
      </c>
      <c r="B50" s="278" t="s">
        <v>46</v>
      </c>
      <c r="C50" s="278" t="s">
        <v>47</v>
      </c>
      <c r="D50" s="278" t="s">
        <v>47</v>
      </c>
      <c r="E50" s="245" t="s">
        <v>48</v>
      </c>
      <c r="F50" s="245">
        <v>100</v>
      </c>
      <c r="G50" s="279" t="s">
        <v>49</v>
      </c>
      <c r="H50" s="280" t="s">
        <v>121</v>
      </c>
      <c r="I50" s="283" t="s">
        <v>55</v>
      </c>
      <c r="J50" s="245">
        <v>5</v>
      </c>
      <c r="K50" s="245">
        <v>20</v>
      </c>
      <c r="L50" s="284">
        <v>2010</v>
      </c>
      <c r="M50" s="284">
        <v>4</v>
      </c>
      <c r="N50" s="244">
        <v>17</v>
      </c>
      <c r="O50" s="244">
        <v>2</v>
      </c>
      <c r="P50" s="245">
        <v>47</v>
      </c>
      <c r="Q50" s="284" t="s">
        <v>68</v>
      </c>
      <c r="R50" s="284">
        <f t="shared" si="1"/>
        <v>15</v>
      </c>
      <c r="S50" s="245" t="s">
        <v>122</v>
      </c>
      <c r="T50" s="245" t="s">
        <v>53</v>
      </c>
      <c r="U50" s="245" t="s">
        <v>119</v>
      </c>
      <c r="V50" s="245">
        <v>4</v>
      </c>
      <c r="W50" s="245">
        <v>1.115</v>
      </c>
      <c r="X50" s="245">
        <v>1</v>
      </c>
      <c r="Y50" s="245">
        <v>1.07</v>
      </c>
      <c r="Z50" s="245">
        <v>1</v>
      </c>
      <c r="AA50" s="245">
        <v>1.03</v>
      </c>
      <c r="AB50" s="288">
        <f>P50*X50*Y50*Z50</f>
        <v>50.29</v>
      </c>
      <c r="AC50" s="290"/>
    </row>
    <row r="51" spans="1:29">
      <c r="A51" s="245" t="s">
        <v>8</v>
      </c>
      <c r="B51" s="278" t="s">
        <v>46</v>
      </c>
      <c r="C51" s="278" t="s">
        <v>47</v>
      </c>
      <c r="D51" s="278" t="s">
        <v>47</v>
      </c>
      <c r="E51" s="245" t="s">
        <v>48</v>
      </c>
      <c r="F51" s="245">
        <v>106</v>
      </c>
      <c r="G51" s="279" t="s">
        <v>66</v>
      </c>
      <c r="H51" s="280" t="s">
        <v>123</v>
      </c>
      <c r="I51" s="283" t="s">
        <v>55</v>
      </c>
      <c r="J51" s="245">
        <v>4</v>
      </c>
      <c r="K51" s="245">
        <v>20</v>
      </c>
      <c r="L51" s="284">
        <v>2010</v>
      </c>
      <c r="M51" s="245">
        <v>4</v>
      </c>
      <c r="N51" s="244">
        <v>20</v>
      </c>
      <c r="O51" s="244">
        <v>13</v>
      </c>
      <c r="P51" s="245">
        <v>71</v>
      </c>
      <c r="Q51" s="284" t="s">
        <v>68</v>
      </c>
      <c r="R51" s="284">
        <f t="shared" si="1"/>
        <v>7</v>
      </c>
      <c r="S51" s="245" t="s">
        <v>122</v>
      </c>
      <c r="T51" s="245" t="s">
        <v>53</v>
      </c>
      <c r="U51" s="245" t="s">
        <v>119</v>
      </c>
      <c r="V51" s="245">
        <v>4</v>
      </c>
      <c r="W51" s="245">
        <v>1.115</v>
      </c>
      <c r="X51" s="245">
        <v>1</v>
      </c>
      <c r="Y51" s="245">
        <v>1.07</v>
      </c>
      <c r="Z51" s="245">
        <v>1</v>
      </c>
      <c r="AA51" s="245">
        <v>1.03</v>
      </c>
      <c r="AB51" s="288">
        <f>P51*X51*Y51*Z51</f>
        <v>75.97</v>
      </c>
      <c r="AC51" s="290"/>
    </row>
    <row r="52" spans="1:29">
      <c r="A52" s="245" t="s">
        <v>8</v>
      </c>
      <c r="B52" s="278" t="s">
        <v>46</v>
      </c>
      <c r="C52" s="278" t="s">
        <v>47</v>
      </c>
      <c r="D52" s="278" t="s">
        <v>47</v>
      </c>
      <c r="E52" s="245" t="s">
        <v>48</v>
      </c>
      <c r="F52" s="245">
        <v>107</v>
      </c>
      <c r="G52" s="279" t="s">
        <v>66</v>
      </c>
      <c r="H52" s="280" t="s">
        <v>124</v>
      </c>
      <c r="I52" s="283" t="s">
        <v>93</v>
      </c>
      <c r="J52" s="245">
        <v>4</v>
      </c>
      <c r="K52" s="245">
        <v>20</v>
      </c>
      <c r="L52" s="284">
        <v>2010</v>
      </c>
      <c r="M52" s="245">
        <v>4</v>
      </c>
      <c r="N52" s="244">
        <v>20</v>
      </c>
      <c r="O52" s="244">
        <v>7</v>
      </c>
      <c r="P52" s="245">
        <v>66</v>
      </c>
      <c r="Q52" s="284" t="s">
        <v>68</v>
      </c>
      <c r="R52" s="284">
        <f t="shared" si="1"/>
        <v>13</v>
      </c>
      <c r="S52" s="245" t="s">
        <v>122</v>
      </c>
      <c r="T52" s="245" t="s">
        <v>53</v>
      </c>
      <c r="U52" s="245" t="s">
        <v>119</v>
      </c>
      <c r="V52" s="245">
        <v>4</v>
      </c>
      <c r="W52" s="245">
        <v>1.115</v>
      </c>
      <c r="X52" s="245">
        <v>1</v>
      </c>
      <c r="Y52" s="245">
        <v>1</v>
      </c>
      <c r="Z52" s="245">
        <v>1</v>
      </c>
      <c r="AA52" s="245">
        <v>1.03</v>
      </c>
      <c r="AB52" s="288">
        <f>P52*X52*Y52*Z52</f>
        <v>66</v>
      </c>
      <c r="AC52" s="290"/>
    </row>
    <row r="53" spans="1:29">
      <c r="A53" s="245" t="s">
        <v>8</v>
      </c>
      <c r="B53" s="278" t="s">
        <v>46</v>
      </c>
      <c r="C53" s="278" t="s">
        <v>47</v>
      </c>
      <c r="D53" s="278" t="s">
        <v>47</v>
      </c>
      <c r="E53" s="245" t="s">
        <v>48</v>
      </c>
      <c r="F53" s="245">
        <v>104</v>
      </c>
      <c r="G53" s="279" t="s">
        <v>66</v>
      </c>
      <c r="H53" s="280" t="s">
        <v>125</v>
      </c>
      <c r="I53" s="283" t="s">
        <v>55</v>
      </c>
      <c r="J53" s="245">
        <v>4</v>
      </c>
      <c r="K53" s="245">
        <v>60</v>
      </c>
      <c r="L53" s="284">
        <v>1973</v>
      </c>
      <c r="M53" s="245">
        <v>4</v>
      </c>
      <c r="N53" s="244">
        <v>60</v>
      </c>
      <c r="O53" s="244">
        <v>31</v>
      </c>
      <c r="P53" s="245">
        <v>191</v>
      </c>
      <c r="Q53" s="284" t="s">
        <v>52</v>
      </c>
      <c r="R53" s="284">
        <f t="shared" si="1"/>
        <v>29</v>
      </c>
      <c r="S53" s="245" t="s">
        <v>52</v>
      </c>
      <c r="T53" s="245" t="s">
        <v>53</v>
      </c>
      <c r="U53" s="245" t="s">
        <v>119</v>
      </c>
      <c r="V53" s="245">
        <v>4</v>
      </c>
      <c r="W53" s="245">
        <v>1.115</v>
      </c>
      <c r="X53" s="245">
        <v>1</v>
      </c>
      <c r="Y53" s="245">
        <v>1.07</v>
      </c>
      <c r="Z53" s="245">
        <v>1</v>
      </c>
      <c r="AA53" s="245">
        <v>1.03</v>
      </c>
      <c r="AB53" s="288">
        <f>((O53*W53)+((N53-O53)/4))*V53*X53*Y53*Z53*AA53</f>
        <v>184.337246</v>
      </c>
      <c r="AC53" s="290"/>
    </row>
    <row r="54" spans="1:29">
      <c r="A54" s="245" t="s">
        <v>8</v>
      </c>
      <c r="B54" s="278" t="s">
        <v>46</v>
      </c>
      <c r="C54" s="278" t="s">
        <v>47</v>
      </c>
      <c r="D54" s="278" t="s">
        <v>47</v>
      </c>
      <c r="E54" s="245" t="s">
        <v>48</v>
      </c>
      <c r="F54" s="245">
        <v>105</v>
      </c>
      <c r="G54" s="279" t="s">
        <v>66</v>
      </c>
      <c r="H54" s="280" t="s">
        <v>126</v>
      </c>
      <c r="I54" s="283" t="s">
        <v>93</v>
      </c>
      <c r="J54" s="245">
        <v>4</v>
      </c>
      <c r="K54" s="245">
        <v>60</v>
      </c>
      <c r="L54" s="284">
        <v>1973</v>
      </c>
      <c r="M54" s="245">
        <v>4</v>
      </c>
      <c r="N54" s="244">
        <v>59</v>
      </c>
      <c r="O54" s="244">
        <v>19</v>
      </c>
      <c r="P54" s="245">
        <v>166</v>
      </c>
      <c r="Q54" s="284" t="s">
        <v>52</v>
      </c>
      <c r="R54" s="284">
        <f t="shared" si="1"/>
        <v>40</v>
      </c>
      <c r="S54" s="245" t="s">
        <v>52</v>
      </c>
      <c r="T54" s="245" t="s">
        <v>53</v>
      </c>
      <c r="U54" s="245" t="s">
        <v>119</v>
      </c>
      <c r="V54" s="245">
        <v>4</v>
      </c>
      <c r="W54" s="245">
        <v>1.115</v>
      </c>
      <c r="X54" s="245">
        <v>1</v>
      </c>
      <c r="Y54" s="245">
        <v>1</v>
      </c>
      <c r="Z54" s="245">
        <v>1</v>
      </c>
      <c r="AA54" s="245">
        <v>1.03</v>
      </c>
      <c r="AB54" s="288">
        <f>((O54*W54)+((N54-O54)/4))*V54*X54*Y54*Z54*AA54</f>
        <v>128.4822</v>
      </c>
      <c r="AC54" s="290"/>
    </row>
    <row r="55" spans="1:29">
      <c r="A55" s="245" t="s">
        <v>8</v>
      </c>
      <c r="B55" s="278" t="s">
        <v>46</v>
      </c>
      <c r="C55" s="278" t="s">
        <v>47</v>
      </c>
      <c r="D55" s="278" t="s">
        <v>47</v>
      </c>
      <c r="E55" s="245" t="s">
        <v>48</v>
      </c>
      <c r="F55" s="245">
        <v>38</v>
      </c>
      <c r="G55" s="279" t="s">
        <v>49</v>
      </c>
      <c r="H55" s="280" t="s">
        <v>127</v>
      </c>
      <c r="I55" s="283" t="s">
        <v>51</v>
      </c>
      <c r="J55" s="245">
        <v>4</v>
      </c>
      <c r="K55" s="245">
        <v>30</v>
      </c>
      <c r="L55" s="284">
        <v>1970</v>
      </c>
      <c r="M55" s="245">
        <v>4</v>
      </c>
      <c r="N55" s="244">
        <v>29</v>
      </c>
      <c r="O55" s="244">
        <v>4</v>
      </c>
      <c r="P55" s="245">
        <v>75</v>
      </c>
      <c r="Q55" s="284" t="s">
        <v>52</v>
      </c>
      <c r="R55" s="284">
        <f t="shared" si="1"/>
        <v>25</v>
      </c>
      <c r="S55" s="245" t="s">
        <v>52</v>
      </c>
      <c r="T55" s="245" t="s">
        <v>61</v>
      </c>
      <c r="U55" s="245" t="s">
        <v>74</v>
      </c>
      <c r="V55" s="245">
        <v>4</v>
      </c>
      <c r="W55" s="245">
        <v>1.1325</v>
      </c>
      <c r="X55" s="245">
        <v>1.5</v>
      </c>
      <c r="Y55" s="245">
        <v>1</v>
      </c>
      <c r="Z55" s="245">
        <v>1</v>
      </c>
      <c r="AA55" s="245">
        <v>1.03</v>
      </c>
      <c r="AB55" s="288">
        <f>((O55*W55)+((N55-O55)/4))*V55*X55*Y55*Z55*AA55</f>
        <v>66.6204</v>
      </c>
      <c r="AC55" s="290"/>
    </row>
    <row r="56" spans="1:29">
      <c r="A56" s="245" t="s">
        <v>8</v>
      </c>
      <c r="B56" s="278" t="s">
        <v>46</v>
      </c>
      <c r="C56" s="278" t="s">
        <v>47</v>
      </c>
      <c r="D56" s="278" t="s">
        <v>47</v>
      </c>
      <c r="E56" s="245" t="s">
        <v>48</v>
      </c>
      <c r="F56" s="245">
        <v>7</v>
      </c>
      <c r="G56" s="279" t="s">
        <v>66</v>
      </c>
      <c r="H56" s="280" t="s">
        <v>128</v>
      </c>
      <c r="I56" s="283" t="s">
        <v>55</v>
      </c>
      <c r="J56" s="245">
        <v>4</v>
      </c>
      <c r="K56" s="245">
        <v>40</v>
      </c>
      <c r="L56" s="284">
        <v>1970</v>
      </c>
      <c r="M56" s="245">
        <v>4</v>
      </c>
      <c r="N56" s="244">
        <v>37</v>
      </c>
      <c r="O56" s="244">
        <v>21</v>
      </c>
      <c r="P56" s="245">
        <v>140</v>
      </c>
      <c r="Q56" s="284" t="s">
        <v>52</v>
      </c>
      <c r="R56" s="284">
        <f t="shared" si="1"/>
        <v>16</v>
      </c>
      <c r="S56" s="245" t="s">
        <v>52</v>
      </c>
      <c r="T56" s="245" t="s">
        <v>61</v>
      </c>
      <c r="U56" s="245" t="s">
        <v>74</v>
      </c>
      <c r="V56" s="245">
        <v>4</v>
      </c>
      <c r="W56" s="245">
        <v>1.1325</v>
      </c>
      <c r="X56" s="245">
        <v>1.5</v>
      </c>
      <c r="Y56" s="245">
        <v>1.07</v>
      </c>
      <c r="Z56" s="245">
        <v>1</v>
      </c>
      <c r="AA56" s="245">
        <v>1.03</v>
      </c>
      <c r="AB56" s="288">
        <f>((O56*W56)+((N56-O56)/4))*V56*X56*Y56*Z56*AA56</f>
        <v>183.7145595</v>
      </c>
      <c r="AC56" s="290"/>
    </row>
    <row r="57" spans="1:29">
      <c r="A57" s="245" t="s">
        <v>8</v>
      </c>
      <c r="B57" s="278" t="s">
        <v>46</v>
      </c>
      <c r="C57" s="278" t="s">
        <v>47</v>
      </c>
      <c r="D57" s="278" t="s">
        <v>47</v>
      </c>
      <c r="E57" s="245" t="s">
        <v>48</v>
      </c>
      <c r="F57" s="245">
        <v>11</v>
      </c>
      <c r="G57" s="279" t="s">
        <v>49</v>
      </c>
      <c r="H57" s="280" t="s">
        <v>129</v>
      </c>
      <c r="I57" s="283" t="s">
        <v>57</v>
      </c>
      <c r="J57" s="245">
        <v>6</v>
      </c>
      <c r="K57" s="245">
        <v>80</v>
      </c>
      <c r="L57" s="284">
        <v>1967</v>
      </c>
      <c r="M57" s="245">
        <v>4</v>
      </c>
      <c r="N57" s="244">
        <v>82</v>
      </c>
      <c r="O57" s="244">
        <v>80</v>
      </c>
      <c r="P57" s="245">
        <v>493</v>
      </c>
      <c r="Q57" s="284" t="s">
        <v>52</v>
      </c>
      <c r="R57" s="284">
        <f t="shared" si="1"/>
        <v>2</v>
      </c>
      <c r="S57" s="245" t="s">
        <v>52</v>
      </c>
      <c r="T57" s="245" t="s">
        <v>130</v>
      </c>
      <c r="U57" s="245" t="s">
        <v>131</v>
      </c>
      <c r="V57" s="245">
        <v>6</v>
      </c>
      <c r="W57" s="245">
        <v>1.065</v>
      </c>
      <c r="X57" s="245">
        <v>4.5</v>
      </c>
      <c r="Y57" s="245">
        <v>1</v>
      </c>
      <c r="Z57" s="245">
        <v>1</v>
      </c>
      <c r="AA57" s="245">
        <v>1.03</v>
      </c>
      <c r="AB57" s="288">
        <f>((O57*W57)+((N57-O57)/4))*V57*X57*Y57*Z57*AA57</f>
        <v>2383.317</v>
      </c>
      <c r="AC57" s="290"/>
    </row>
    <row r="58" spans="1:29">
      <c r="A58" s="245" t="s">
        <v>8</v>
      </c>
      <c r="B58" s="278" t="s">
        <v>46</v>
      </c>
      <c r="C58" s="278" t="s">
        <v>47</v>
      </c>
      <c r="D58" s="278" t="s">
        <v>47</v>
      </c>
      <c r="E58" s="245" t="s">
        <v>48</v>
      </c>
      <c r="F58" s="245">
        <v>26</v>
      </c>
      <c r="G58" s="279" t="s">
        <v>49</v>
      </c>
      <c r="H58" s="280" t="s">
        <v>132</v>
      </c>
      <c r="I58" s="283" t="s">
        <v>57</v>
      </c>
      <c r="J58" s="245">
        <v>5</v>
      </c>
      <c r="K58" s="245">
        <v>80</v>
      </c>
      <c r="L58" s="284">
        <v>1973</v>
      </c>
      <c r="M58" s="245">
        <v>4</v>
      </c>
      <c r="N58" s="244">
        <v>78</v>
      </c>
      <c r="O58" s="244">
        <v>78</v>
      </c>
      <c r="P58" s="245">
        <v>438</v>
      </c>
      <c r="Q58" s="284" t="s">
        <v>52</v>
      </c>
      <c r="R58" s="284">
        <f t="shared" si="1"/>
        <v>0</v>
      </c>
      <c r="S58" s="245" t="s">
        <v>68</v>
      </c>
      <c r="T58" s="245" t="s">
        <v>130</v>
      </c>
      <c r="U58" s="245" t="s">
        <v>133</v>
      </c>
      <c r="V58" s="287">
        <v>5</v>
      </c>
      <c r="W58" s="245">
        <v>1.065</v>
      </c>
      <c r="X58" s="245">
        <v>4.5</v>
      </c>
      <c r="Y58" s="245">
        <v>1</v>
      </c>
      <c r="Z58" s="245">
        <v>1</v>
      </c>
      <c r="AA58" s="245">
        <v>1.03</v>
      </c>
      <c r="AB58" s="288">
        <f>((O58*W58)*X58*V58*Y58*Z58*AA58)</f>
        <v>1925.14725</v>
      </c>
      <c r="AC58" s="290"/>
    </row>
    <row r="59" spans="1:29">
      <c r="A59" s="245" t="s">
        <v>8</v>
      </c>
      <c r="B59" s="278" t="s">
        <v>46</v>
      </c>
      <c r="C59" s="278" t="s">
        <v>47</v>
      </c>
      <c r="D59" s="278" t="s">
        <v>47</v>
      </c>
      <c r="E59" s="245" t="s">
        <v>48</v>
      </c>
      <c r="F59" s="245">
        <v>64</v>
      </c>
      <c r="G59" s="279" t="s">
        <v>66</v>
      </c>
      <c r="H59" s="280" t="s">
        <v>134</v>
      </c>
      <c r="I59" s="283" t="s">
        <v>93</v>
      </c>
      <c r="J59" s="245">
        <v>4</v>
      </c>
      <c r="K59" s="245">
        <v>20</v>
      </c>
      <c r="L59" s="284">
        <v>1993</v>
      </c>
      <c r="M59" s="245">
        <v>4</v>
      </c>
      <c r="N59" s="244">
        <v>21</v>
      </c>
      <c r="O59" s="244">
        <v>10</v>
      </c>
      <c r="P59" s="245">
        <v>76</v>
      </c>
      <c r="Q59" s="284" t="s">
        <v>52</v>
      </c>
      <c r="R59" s="284">
        <f t="shared" si="1"/>
        <v>11</v>
      </c>
      <c r="S59" s="245" t="s">
        <v>52</v>
      </c>
      <c r="T59" s="245" t="s">
        <v>61</v>
      </c>
      <c r="U59" s="245" t="s">
        <v>135</v>
      </c>
      <c r="V59" s="245">
        <v>4</v>
      </c>
      <c r="W59" s="245">
        <v>1.115</v>
      </c>
      <c r="X59" s="245">
        <v>1.5</v>
      </c>
      <c r="Y59" s="245">
        <v>1</v>
      </c>
      <c r="Z59" s="245">
        <v>1</v>
      </c>
      <c r="AA59" s="245">
        <v>1.03</v>
      </c>
      <c r="AB59" s="288">
        <f>((O59*W59)+((N59-O59)/4))*V59*X59*Y59*Z59*AA59</f>
        <v>85.902</v>
      </c>
      <c r="AC59" s="290"/>
    </row>
    <row r="60" spans="1:29">
      <c r="A60" s="245" t="s">
        <v>8</v>
      </c>
      <c r="B60" s="278" t="s">
        <v>46</v>
      </c>
      <c r="C60" s="278" t="s">
        <v>47</v>
      </c>
      <c r="D60" s="278" t="s">
        <v>47</v>
      </c>
      <c r="E60" s="245" t="s">
        <v>48</v>
      </c>
      <c r="F60" s="245">
        <v>12</v>
      </c>
      <c r="G60" s="279" t="s">
        <v>49</v>
      </c>
      <c r="H60" s="280" t="s">
        <v>136</v>
      </c>
      <c r="I60" s="283" t="s">
        <v>57</v>
      </c>
      <c r="J60" s="245">
        <v>5</v>
      </c>
      <c r="K60" s="245">
        <v>60</v>
      </c>
      <c r="L60" s="284">
        <v>1962</v>
      </c>
      <c r="M60" s="245">
        <v>4</v>
      </c>
      <c r="N60" s="244">
        <v>60</v>
      </c>
      <c r="O60" s="244">
        <v>56</v>
      </c>
      <c r="P60" s="245">
        <v>300</v>
      </c>
      <c r="Q60" s="284" t="s">
        <v>52</v>
      </c>
      <c r="R60" s="284">
        <f t="shared" si="1"/>
        <v>4</v>
      </c>
      <c r="S60" s="245" t="s">
        <v>52</v>
      </c>
      <c r="T60" s="245" t="s">
        <v>130</v>
      </c>
      <c r="U60" s="245" t="s">
        <v>133</v>
      </c>
      <c r="V60" s="287">
        <v>5</v>
      </c>
      <c r="W60" s="245">
        <v>1.065</v>
      </c>
      <c r="X60" s="245">
        <v>4.5</v>
      </c>
      <c r="Y60" s="245">
        <v>1</v>
      </c>
      <c r="Z60" s="245">
        <v>1</v>
      </c>
      <c r="AA60" s="245">
        <v>1.03</v>
      </c>
      <c r="AB60" s="288">
        <f>((O60*W60)+((N60-O60)/4))*V60*X60*Y60*Z60*AA60</f>
        <v>1405.332</v>
      </c>
      <c r="AC60" s="290"/>
    </row>
    <row r="61" spans="1:29">
      <c r="A61" s="245" t="s">
        <v>8</v>
      </c>
      <c r="B61" s="278" t="s">
        <v>46</v>
      </c>
      <c r="C61" s="278" t="s">
        <v>47</v>
      </c>
      <c r="D61" s="278" t="s">
        <v>47</v>
      </c>
      <c r="E61" s="245" t="s">
        <v>48</v>
      </c>
      <c r="F61" s="245">
        <v>34</v>
      </c>
      <c r="G61" s="279" t="s">
        <v>66</v>
      </c>
      <c r="H61" s="280" t="s">
        <v>137</v>
      </c>
      <c r="I61" s="283" t="s">
        <v>51</v>
      </c>
      <c r="J61" s="284">
        <v>4.5</v>
      </c>
      <c r="K61" s="245">
        <v>80</v>
      </c>
      <c r="L61" s="284">
        <v>1962</v>
      </c>
      <c r="M61" s="245">
        <v>4</v>
      </c>
      <c r="N61" s="244">
        <v>78</v>
      </c>
      <c r="O61" s="244">
        <v>46</v>
      </c>
      <c r="P61" s="245">
        <v>383</v>
      </c>
      <c r="Q61" s="284" t="s">
        <v>52</v>
      </c>
      <c r="R61" s="284">
        <f t="shared" si="1"/>
        <v>32</v>
      </c>
      <c r="S61" s="245" t="s">
        <v>52</v>
      </c>
      <c r="T61" s="245" t="s">
        <v>53</v>
      </c>
      <c r="U61" s="245" t="s">
        <v>138</v>
      </c>
      <c r="V61" s="245">
        <v>4</v>
      </c>
      <c r="W61" s="245">
        <v>1.1</v>
      </c>
      <c r="X61" s="245">
        <v>1</v>
      </c>
      <c r="Y61" s="245">
        <v>1</v>
      </c>
      <c r="Z61" s="245">
        <v>1</v>
      </c>
      <c r="AA61" s="245">
        <v>1.03</v>
      </c>
      <c r="AB61" s="288">
        <f>((O61*W61)+((N61-O61)/4))*V61*X61*Y61*Z61*AA61</f>
        <v>241.432</v>
      </c>
      <c r="AC61" s="290"/>
    </row>
    <row r="62" spans="1:29">
      <c r="A62" s="245" t="s">
        <v>8</v>
      </c>
      <c r="B62" s="278" t="s">
        <v>46</v>
      </c>
      <c r="C62" s="278" t="s">
        <v>47</v>
      </c>
      <c r="D62" s="278" t="s">
        <v>47</v>
      </c>
      <c r="E62" s="245" t="s">
        <v>48</v>
      </c>
      <c r="F62" s="245">
        <v>33</v>
      </c>
      <c r="G62" s="279" t="s">
        <v>66</v>
      </c>
      <c r="H62" s="280" t="s">
        <v>139</v>
      </c>
      <c r="I62" s="283" t="s">
        <v>55</v>
      </c>
      <c r="J62" s="284">
        <v>4.5</v>
      </c>
      <c r="K62" s="245">
        <v>80</v>
      </c>
      <c r="L62" s="284">
        <v>1962</v>
      </c>
      <c r="M62" s="245">
        <v>4</v>
      </c>
      <c r="N62" s="244">
        <v>81</v>
      </c>
      <c r="O62" s="244">
        <v>60</v>
      </c>
      <c r="P62" s="245">
        <v>305</v>
      </c>
      <c r="Q62" s="284" t="s">
        <v>52</v>
      </c>
      <c r="R62" s="284">
        <f t="shared" si="1"/>
        <v>21</v>
      </c>
      <c r="S62" s="245" t="s">
        <v>52</v>
      </c>
      <c r="T62" s="245" t="s">
        <v>53</v>
      </c>
      <c r="U62" s="245" t="s">
        <v>138</v>
      </c>
      <c r="V62" s="245">
        <v>4</v>
      </c>
      <c r="W62" s="245">
        <v>1.1</v>
      </c>
      <c r="X62" s="245">
        <v>1</v>
      </c>
      <c r="Y62" s="245">
        <v>1.07</v>
      </c>
      <c r="Z62" s="245">
        <v>1</v>
      </c>
      <c r="AA62" s="245">
        <v>1.03</v>
      </c>
      <c r="AB62" s="288">
        <f>((O62*W62)+((N62-O62)/4))*V62*X62*Y62*Z62*AA62</f>
        <v>314.0985</v>
      </c>
      <c r="AC62" s="290"/>
    </row>
    <row r="63" spans="1:29">
      <c r="A63" s="245" t="s">
        <v>8</v>
      </c>
      <c r="B63" s="278" t="s">
        <v>46</v>
      </c>
      <c r="C63" s="278" t="s">
        <v>47</v>
      </c>
      <c r="D63" s="278" t="s">
        <v>47</v>
      </c>
      <c r="E63" s="245" t="s">
        <v>48</v>
      </c>
      <c r="F63" s="245">
        <v>23</v>
      </c>
      <c r="G63" s="279" t="s">
        <v>49</v>
      </c>
      <c r="H63" s="280" t="s">
        <v>140</v>
      </c>
      <c r="I63" s="283" t="s">
        <v>57</v>
      </c>
      <c r="J63" s="245">
        <v>5</v>
      </c>
      <c r="K63" s="245">
        <v>80</v>
      </c>
      <c r="L63" s="284">
        <v>1972</v>
      </c>
      <c r="M63" s="245">
        <v>4</v>
      </c>
      <c r="N63" s="244">
        <v>82</v>
      </c>
      <c r="O63" s="244">
        <v>106</v>
      </c>
      <c r="P63" s="245">
        <v>154</v>
      </c>
      <c r="Q63" s="284" t="s">
        <v>52</v>
      </c>
      <c r="R63" s="284">
        <f t="shared" si="1"/>
        <v>-24</v>
      </c>
      <c r="S63" s="245" t="s">
        <v>68</v>
      </c>
      <c r="T63" s="245" t="s">
        <v>53</v>
      </c>
      <c r="U63" s="245" t="s">
        <v>141</v>
      </c>
      <c r="V63" s="245">
        <v>5</v>
      </c>
      <c r="W63" s="245">
        <v>1.1</v>
      </c>
      <c r="X63" s="245">
        <v>1</v>
      </c>
      <c r="Y63" s="245">
        <v>1</v>
      </c>
      <c r="Z63" s="245">
        <v>1</v>
      </c>
      <c r="AA63" s="245">
        <v>1.03</v>
      </c>
      <c r="AB63" s="288">
        <f>((O63*W63)*X63*V63*Y63*Z63*AA63)</f>
        <v>600.49</v>
      </c>
      <c r="AC63" s="290"/>
    </row>
    <row r="64" spans="1:29">
      <c r="A64" s="245" t="s">
        <v>8</v>
      </c>
      <c r="B64" s="278" t="s">
        <v>46</v>
      </c>
      <c r="C64" s="278" t="s">
        <v>47</v>
      </c>
      <c r="D64" s="278" t="s">
        <v>47</v>
      </c>
      <c r="E64" s="245" t="s">
        <v>48</v>
      </c>
      <c r="F64" s="245">
        <v>78</v>
      </c>
      <c r="G64" s="279" t="s">
        <v>49</v>
      </c>
      <c r="H64" s="280" t="s">
        <v>142</v>
      </c>
      <c r="I64" s="283" t="s">
        <v>57</v>
      </c>
      <c r="J64" s="245">
        <v>4</v>
      </c>
      <c r="K64" s="245">
        <v>40</v>
      </c>
      <c r="L64" s="284">
        <v>1972</v>
      </c>
      <c r="M64" s="245">
        <v>3</v>
      </c>
      <c r="N64" s="244">
        <v>36</v>
      </c>
      <c r="O64" s="244">
        <v>29</v>
      </c>
      <c r="P64" s="245">
        <v>373</v>
      </c>
      <c r="Q64" s="284" t="s">
        <v>52</v>
      </c>
      <c r="R64" s="284">
        <f t="shared" si="1"/>
        <v>7</v>
      </c>
      <c r="S64" s="245" t="s">
        <v>52</v>
      </c>
      <c r="T64" s="245" t="s">
        <v>58</v>
      </c>
      <c r="U64" s="245" t="s">
        <v>107</v>
      </c>
      <c r="V64" s="245">
        <v>4</v>
      </c>
      <c r="W64" s="278">
        <v>1.1325</v>
      </c>
      <c r="X64" s="245">
        <v>2</v>
      </c>
      <c r="Y64" s="245">
        <v>1</v>
      </c>
      <c r="Z64" s="245">
        <v>1</v>
      </c>
      <c r="AA64" s="245">
        <v>1</v>
      </c>
      <c r="AB64" s="288">
        <f t="shared" ref="AB64:AB75" si="5">((O64*W64)+((N64-O64)/4))*V64*X64*Y64*Z64*AA64</f>
        <v>276.74</v>
      </c>
      <c r="AC64" s="290"/>
    </row>
    <row r="65" spans="1:29">
      <c r="A65" s="245" t="s">
        <v>8</v>
      </c>
      <c r="B65" s="278" t="s">
        <v>46</v>
      </c>
      <c r="C65" s="278" t="s">
        <v>47</v>
      </c>
      <c r="D65" s="278" t="s">
        <v>47</v>
      </c>
      <c r="E65" s="245" t="s">
        <v>48</v>
      </c>
      <c r="F65" s="245">
        <v>48</v>
      </c>
      <c r="G65" s="279" t="s">
        <v>66</v>
      </c>
      <c r="H65" s="280" t="s">
        <v>143</v>
      </c>
      <c r="I65" s="283" t="s">
        <v>55</v>
      </c>
      <c r="J65" s="245">
        <v>4</v>
      </c>
      <c r="K65" s="245">
        <v>40</v>
      </c>
      <c r="L65" s="284">
        <v>1972</v>
      </c>
      <c r="M65" s="245">
        <v>3</v>
      </c>
      <c r="N65" s="244">
        <v>41</v>
      </c>
      <c r="O65" s="244">
        <v>17</v>
      </c>
      <c r="P65" s="245">
        <v>171</v>
      </c>
      <c r="Q65" s="284" t="s">
        <v>52</v>
      </c>
      <c r="R65" s="284">
        <f t="shared" si="1"/>
        <v>24</v>
      </c>
      <c r="S65" s="245" t="s">
        <v>52</v>
      </c>
      <c r="T65" s="245" t="s">
        <v>58</v>
      </c>
      <c r="U65" s="245" t="s">
        <v>107</v>
      </c>
      <c r="V65" s="245">
        <v>4</v>
      </c>
      <c r="W65" s="278">
        <v>1.1325</v>
      </c>
      <c r="X65" s="245">
        <v>2</v>
      </c>
      <c r="Y65" s="245">
        <v>1.07</v>
      </c>
      <c r="Z65" s="245">
        <v>1</v>
      </c>
      <c r="AA65" s="245">
        <v>1</v>
      </c>
      <c r="AB65" s="288">
        <f t="shared" si="5"/>
        <v>216.1614</v>
      </c>
      <c r="AC65" s="290"/>
    </row>
    <row r="66" spans="1:29">
      <c r="A66" s="245" t="s">
        <v>8</v>
      </c>
      <c r="B66" s="278" t="s">
        <v>46</v>
      </c>
      <c r="C66" s="278" t="s">
        <v>47</v>
      </c>
      <c r="D66" s="278" t="s">
        <v>47</v>
      </c>
      <c r="E66" s="245" t="s">
        <v>48</v>
      </c>
      <c r="F66" s="245">
        <v>55</v>
      </c>
      <c r="G66" s="279" t="s">
        <v>49</v>
      </c>
      <c r="H66" s="280" t="s">
        <v>144</v>
      </c>
      <c r="I66" s="283" t="s">
        <v>51</v>
      </c>
      <c r="J66" s="245">
        <v>5</v>
      </c>
      <c r="K66" s="245">
        <v>20</v>
      </c>
      <c r="L66" s="284">
        <v>1974</v>
      </c>
      <c r="M66" s="245">
        <v>4</v>
      </c>
      <c r="N66" s="244">
        <v>20</v>
      </c>
      <c r="O66" s="244">
        <v>12</v>
      </c>
      <c r="P66" s="245">
        <v>74</v>
      </c>
      <c r="Q66" s="284" t="s">
        <v>52</v>
      </c>
      <c r="R66" s="284">
        <f t="shared" si="1"/>
        <v>8</v>
      </c>
      <c r="S66" s="245" t="s">
        <v>52</v>
      </c>
      <c r="T66" s="245" t="s">
        <v>53</v>
      </c>
      <c r="U66" s="245" t="s">
        <v>54</v>
      </c>
      <c r="V66" s="245">
        <v>4</v>
      </c>
      <c r="W66" s="278">
        <v>1.12</v>
      </c>
      <c r="X66" s="245">
        <v>1</v>
      </c>
      <c r="Y66" s="245">
        <v>1</v>
      </c>
      <c r="Z66" s="245">
        <v>1</v>
      </c>
      <c r="AA66" s="245">
        <v>1.03</v>
      </c>
      <c r="AB66" s="288">
        <f t="shared" si="5"/>
        <v>63.6128</v>
      </c>
      <c r="AC66" s="290"/>
    </row>
    <row r="67" spans="1:29">
      <c r="A67" s="245" t="s">
        <v>8</v>
      </c>
      <c r="B67" s="278" t="s">
        <v>46</v>
      </c>
      <c r="C67" s="278" t="s">
        <v>47</v>
      </c>
      <c r="D67" s="278" t="s">
        <v>47</v>
      </c>
      <c r="E67" s="245" t="s">
        <v>48</v>
      </c>
      <c r="F67" s="245">
        <v>66</v>
      </c>
      <c r="G67" s="279" t="s">
        <v>49</v>
      </c>
      <c r="H67" s="280" t="s">
        <v>145</v>
      </c>
      <c r="I67" s="283" t="s">
        <v>55</v>
      </c>
      <c r="J67" s="245">
        <v>5</v>
      </c>
      <c r="K67" s="245">
        <v>20</v>
      </c>
      <c r="L67" s="284">
        <v>1974</v>
      </c>
      <c r="M67" s="245">
        <v>4</v>
      </c>
      <c r="N67" s="244">
        <v>20</v>
      </c>
      <c r="O67" s="244">
        <v>13</v>
      </c>
      <c r="P67" s="245">
        <v>79</v>
      </c>
      <c r="Q67" s="284" t="s">
        <v>52</v>
      </c>
      <c r="R67" s="284">
        <f t="shared" ref="R67:R130" si="6">N67-O67</f>
        <v>7</v>
      </c>
      <c r="S67" s="245" t="s">
        <v>52</v>
      </c>
      <c r="T67" s="245" t="s">
        <v>53</v>
      </c>
      <c r="U67" s="245" t="s">
        <v>54</v>
      </c>
      <c r="V67" s="245">
        <v>4</v>
      </c>
      <c r="W67" s="278">
        <v>1.12</v>
      </c>
      <c r="X67" s="245">
        <v>1</v>
      </c>
      <c r="Y67" s="245">
        <v>1.07</v>
      </c>
      <c r="Z67" s="245">
        <v>1</v>
      </c>
      <c r="AA67" s="245">
        <v>1.03</v>
      </c>
      <c r="AB67" s="288">
        <f t="shared" si="5"/>
        <v>71.901004</v>
      </c>
      <c r="AC67" s="290"/>
    </row>
    <row r="68" spans="1:29">
      <c r="A68" s="245" t="s">
        <v>8</v>
      </c>
      <c r="B68" s="278" t="s">
        <v>46</v>
      </c>
      <c r="C68" s="278" t="s">
        <v>47</v>
      </c>
      <c r="D68" s="278" t="s">
        <v>47</v>
      </c>
      <c r="E68" s="245" t="s">
        <v>48</v>
      </c>
      <c r="F68" s="245">
        <v>67</v>
      </c>
      <c r="G68" s="279" t="s">
        <v>49</v>
      </c>
      <c r="H68" s="280" t="s">
        <v>146</v>
      </c>
      <c r="I68" s="283" t="s">
        <v>55</v>
      </c>
      <c r="J68" s="245">
        <v>4</v>
      </c>
      <c r="K68" s="245">
        <v>40</v>
      </c>
      <c r="L68" s="284">
        <v>1994</v>
      </c>
      <c r="M68" s="245">
        <v>3</v>
      </c>
      <c r="N68" s="244">
        <v>40</v>
      </c>
      <c r="O68" s="244">
        <v>25</v>
      </c>
      <c r="P68" s="245">
        <v>144</v>
      </c>
      <c r="Q68" s="284" t="s">
        <v>52</v>
      </c>
      <c r="R68" s="284">
        <f t="shared" si="6"/>
        <v>15</v>
      </c>
      <c r="S68" s="245" t="s">
        <v>52</v>
      </c>
      <c r="T68" s="245" t="s">
        <v>53</v>
      </c>
      <c r="U68" s="245" t="s">
        <v>54</v>
      </c>
      <c r="V68" s="245">
        <v>4</v>
      </c>
      <c r="W68" s="245">
        <v>1.12</v>
      </c>
      <c r="X68" s="245">
        <v>1</v>
      </c>
      <c r="Y68" s="245">
        <v>1.07</v>
      </c>
      <c r="Z68" s="245">
        <v>1</v>
      </c>
      <c r="AA68" s="245">
        <v>1</v>
      </c>
      <c r="AB68" s="288">
        <f t="shared" si="5"/>
        <v>135.89</v>
      </c>
      <c r="AC68" s="290"/>
    </row>
    <row r="69" spans="1:29">
      <c r="A69" s="245" t="s">
        <v>8</v>
      </c>
      <c r="B69" s="278" t="s">
        <v>46</v>
      </c>
      <c r="C69" s="278" t="s">
        <v>47</v>
      </c>
      <c r="D69" s="278" t="s">
        <v>47</v>
      </c>
      <c r="E69" s="245" t="s">
        <v>48</v>
      </c>
      <c r="F69" s="245">
        <v>32</v>
      </c>
      <c r="G69" s="279" t="s">
        <v>49</v>
      </c>
      <c r="H69" s="280" t="s">
        <v>147</v>
      </c>
      <c r="I69" s="283" t="s">
        <v>51</v>
      </c>
      <c r="J69" s="245">
        <v>4</v>
      </c>
      <c r="K69" s="245">
        <v>40</v>
      </c>
      <c r="L69" s="284">
        <v>1973</v>
      </c>
      <c r="M69" s="245">
        <v>3</v>
      </c>
      <c r="N69" s="244">
        <v>38</v>
      </c>
      <c r="O69" s="244">
        <v>17</v>
      </c>
      <c r="P69" s="245">
        <v>129</v>
      </c>
      <c r="Q69" s="284" t="s">
        <v>52</v>
      </c>
      <c r="R69" s="284">
        <f t="shared" si="6"/>
        <v>21</v>
      </c>
      <c r="S69" s="245" t="s">
        <v>52</v>
      </c>
      <c r="T69" s="245" t="s">
        <v>53</v>
      </c>
      <c r="U69" s="245" t="s">
        <v>54</v>
      </c>
      <c r="V69" s="245">
        <v>4</v>
      </c>
      <c r="W69" s="245">
        <v>1.12</v>
      </c>
      <c r="X69" s="245">
        <v>1</v>
      </c>
      <c r="Y69" s="245">
        <v>1</v>
      </c>
      <c r="Z69" s="245">
        <v>1</v>
      </c>
      <c r="AA69" s="245">
        <v>1</v>
      </c>
      <c r="AB69" s="288">
        <f t="shared" si="5"/>
        <v>97.16</v>
      </c>
      <c r="AC69" s="290"/>
    </row>
    <row r="70" spans="1:29">
      <c r="A70" s="245" t="s">
        <v>8</v>
      </c>
      <c r="B70" s="278" t="s">
        <v>46</v>
      </c>
      <c r="C70" s="278" t="s">
        <v>47</v>
      </c>
      <c r="D70" s="278" t="s">
        <v>47</v>
      </c>
      <c r="E70" s="245" t="s">
        <v>48</v>
      </c>
      <c r="F70" s="245">
        <v>72</v>
      </c>
      <c r="G70" s="279" t="s">
        <v>49</v>
      </c>
      <c r="H70" s="280" t="s">
        <v>148</v>
      </c>
      <c r="I70" s="283" t="s">
        <v>55</v>
      </c>
      <c r="J70" s="245">
        <v>4</v>
      </c>
      <c r="K70" s="245">
        <v>40</v>
      </c>
      <c r="L70" s="284">
        <v>1973</v>
      </c>
      <c r="M70" s="245">
        <v>3</v>
      </c>
      <c r="N70" s="244">
        <v>40</v>
      </c>
      <c r="O70" s="244">
        <v>20</v>
      </c>
      <c r="P70" s="245">
        <v>148</v>
      </c>
      <c r="Q70" s="284" t="s">
        <v>52</v>
      </c>
      <c r="R70" s="284">
        <f t="shared" si="6"/>
        <v>20</v>
      </c>
      <c r="S70" s="245" t="s">
        <v>52</v>
      </c>
      <c r="T70" s="245" t="s">
        <v>53</v>
      </c>
      <c r="U70" s="245" t="s">
        <v>54</v>
      </c>
      <c r="V70" s="245">
        <v>4</v>
      </c>
      <c r="W70" s="245">
        <v>1.12</v>
      </c>
      <c r="X70" s="245">
        <v>1</v>
      </c>
      <c r="Y70" s="245">
        <v>1.07</v>
      </c>
      <c r="Z70" s="245">
        <v>1</v>
      </c>
      <c r="AA70" s="245">
        <v>1</v>
      </c>
      <c r="AB70" s="288">
        <f t="shared" si="5"/>
        <v>117.272</v>
      </c>
      <c r="AC70" s="290"/>
    </row>
    <row r="71" ht="15.75" spans="1:29">
      <c r="A71" s="291" t="s">
        <v>8</v>
      </c>
      <c r="B71" s="292" t="s">
        <v>46</v>
      </c>
      <c r="C71" s="292" t="s">
        <v>47</v>
      </c>
      <c r="D71" s="292" t="s">
        <v>47</v>
      </c>
      <c r="E71" s="291" t="s">
        <v>48</v>
      </c>
      <c r="F71" s="291">
        <v>85</v>
      </c>
      <c r="G71" s="293" t="s">
        <v>49</v>
      </c>
      <c r="H71" s="294" t="s">
        <v>149</v>
      </c>
      <c r="I71" s="313" t="s">
        <v>57</v>
      </c>
      <c r="J71" s="291">
        <v>5</v>
      </c>
      <c r="K71" s="291">
        <v>40</v>
      </c>
      <c r="L71" s="314">
        <v>2002</v>
      </c>
      <c r="M71" s="291">
        <v>4</v>
      </c>
      <c r="N71" s="315">
        <v>35</v>
      </c>
      <c r="O71" s="315">
        <v>17</v>
      </c>
      <c r="P71" s="291">
        <v>162</v>
      </c>
      <c r="Q71" s="314" t="s">
        <v>52</v>
      </c>
      <c r="R71" s="314">
        <f t="shared" si="6"/>
        <v>18</v>
      </c>
      <c r="S71" s="291" t="s">
        <v>52</v>
      </c>
      <c r="T71" s="291" t="s">
        <v>130</v>
      </c>
      <c r="U71" s="291" t="s">
        <v>133</v>
      </c>
      <c r="V71" s="322">
        <v>5</v>
      </c>
      <c r="W71" s="291">
        <v>1.065</v>
      </c>
      <c r="X71" s="291">
        <v>4.5</v>
      </c>
      <c r="Y71" s="291">
        <v>1</v>
      </c>
      <c r="Z71" s="291">
        <v>1</v>
      </c>
      <c r="AA71" s="291">
        <v>1.03</v>
      </c>
      <c r="AB71" s="326">
        <f t="shared" si="5"/>
        <v>523.870875</v>
      </c>
      <c r="AC71" s="327"/>
    </row>
    <row r="72" spans="1:29">
      <c r="A72" s="295" t="s">
        <v>9</v>
      </c>
      <c r="B72" s="296" t="s">
        <v>150</v>
      </c>
      <c r="C72" s="296" t="s">
        <v>151</v>
      </c>
      <c r="D72" s="296" t="s">
        <v>151</v>
      </c>
      <c r="E72" s="297" t="s">
        <v>48</v>
      </c>
      <c r="F72" s="298">
        <v>3393</v>
      </c>
      <c r="G72" s="296" t="s">
        <v>49</v>
      </c>
      <c r="H72" s="299" t="s">
        <v>152</v>
      </c>
      <c r="I72" s="316" t="s">
        <v>51</v>
      </c>
      <c r="J72" s="295">
        <v>5</v>
      </c>
      <c r="K72" s="297">
        <v>80</v>
      </c>
      <c r="L72" s="295">
        <v>1971</v>
      </c>
      <c r="M72" s="317">
        <v>4</v>
      </c>
      <c r="N72" s="297">
        <v>75</v>
      </c>
      <c r="O72" s="297">
        <v>45</v>
      </c>
      <c r="P72" s="297">
        <v>338</v>
      </c>
      <c r="Q72" s="323" t="s">
        <v>52</v>
      </c>
      <c r="R72" s="323">
        <f t="shared" si="6"/>
        <v>30</v>
      </c>
      <c r="S72" s="297" t="s">
        <v>52</v>
      </c>
      <c r="T72" s="297" t="s">
        <v>53</v>
      </c>
      <c r="U72" s="297" t="s">
        <v>54</v>
      </c>
      <c r="V72" s="297">
        <v>4</v>
      </c>
      <c r="W72" s="297">
        <v>1.12</v>
      </c>
      <c r="X72" s="297">
        <v>1</v>
      </c>
      <c r="Y72" s="297">
        <v>1</v>
      </c>
      <c r="Z72" s="297">
        <v>1</v>
      </c>
      <c r="AA72" s="297">
        <v>1.03</v>
      </c>
      <c r="AB72" s="328">
        <f t="shared" si="5"/>
        <v>238.548</v>
      </c>
      <c r="AC72" s="329">
        <f>SUM(AB72:AB161)</f>
        <v>22328.0678079</v>
      </c>
    </row>
    <row r="73" spans="1:29">
      <c r="A73" s="300" t="s">
        <v>9</v>
      </c>
      <c r="B73" s="301" t="s">
        <v>150</v>
      </c>
      <c r="C73" s="301" t="s">
        <v>151</v>
      </c>
      <c r="D73" s="301" t="s">
        <v>151</v>
      </c>
      <c r="E73" s="302" t="s">
        <v>48</v>
      </c>
      <c r="F73" s="303">
        <v>3393</v>
      </c>
      <c r="G73" s="301" t="s">
        <v>49</v>
      </c>
      <c r="H73" s="304" t="s">
        <v>152</v>
      </c>
      <c r="I73" s="318" t="s">
        <v>55</v>
      </c>
      <c r="J73" s="300">
        <v>5</v>
      </c>
      <c r="K73" s="302">
        <v>80</v>
      </c>
      <c r="L73" s="300">
        <v>1971</v>
      </c>
      <c r="M73" s="319">
        <v>4</v>
      </c>
      <c r="N73" s="302">
        <v>82</v>
      </c>
      <c r="O73" s="302">
        <v>64</v>
      </c>
      <c r="P73" s="302">
        <v>408</v>
      </c>
      <c r="Q73" s="324" t="s">
        <v>52</v>
      </c>
      <c r="R73" s="324">
        <f t="shared" si="6"/>
        <v>18</v>
      </c>
      <c r="S73" s="302" t="s">
        <v>52</v>
      </c>
      <c r="T73" s="302" t="s">
        <v>53</v>
      </c>
      <c r="U73" s="302" t="s">
        <v>54</v>
      </c>
      <c r="V73" s="302">
        <v>4</v>
      </c>
      <c r="W73" s="302">
        <v>1.12</v>
      </c>
      <c r="X73" s="302">
        <v>1</v>
      </c>
      <c r="Y73" s="302">
        <v>1.07</v>
      </c>
      <c r="Z73" s="302">
        <v>1</v>
      </c>
      <c r="AA73" s="302">
        <v>1.03</v>
      </c>
      <c r="AB73" s="330">
        <f t="shared" si="5"/>
        <v>335.831912</v>
      </c>
      <c r="AC73" s="331"/>
    </row>
    <row r="74" spans="1:29">
      <c r="A74" s="300" t="s">
        <v>9</v>
      </c>
      <c r="B74" s="301" t="s">
        <v>150</v>
      </c>
      <c r="C74" s="301" t="s">
        <v>151</v>
      </c>
      <c r="D74" s="301" t="s">
        <v>151</v>
      </c>
      <c r="E74" s="302" t="s">
        <v>48</v>
      </c>
      <c r="F74" s="303">
        <v>3413</v>
      </c>
      <c r="G74" s="301" t="s">
        <v>49</v>
      </c>
      <c r="H74" s="304" t="s">
        <v>153</v>
      </c>
      <c r="I74" s="320" t="s">
        <v>57</v>
      </c>
      <c r="J74" s="300">
        <v>5</v>
      </c>
      <c r="K74" s="302">
        <v>85</v>
      </c>
      <c r="L74" s="300">
        <v>1977</v>
      </c>
      <c r="M74" s="319">
        <v>4</v>
      </c>
      <c r="N74" s="302">
        <v>82</v>
      </c>
      <c r="O74" s="302">
        <v>75</v>
      </c>
      <c r="P74" s="302">
        <v>443</v>
      </c>
      <c r="Q74" s="324" t="s">
        <v>52</v>
      </c>
      <c r="R74" s="324">
        <f t="shared" si="6"/>
        <v>7</v>
      </c>
      <c r="S74" s="302" t="s">
        <v>52</v>
      </c>
      <c r="T74" s="302" t="s">
        <v>58</v>
      </c>
      <c r="U74" s="302" t="s">
        <v>59</v>
      </c>
      <c r="V74" s="302">
        <v>5</v>
      </c>
      <c r="W74" s="302">
        <v>1.05</v>
      </c>
      <c r="X74" s="302">
        <v>2</v>
      </c>
      <c r="Y74" s="302">
        <v>1</v>
      </c>
      <c r="Z74" s="302">
        <v>1</v>
      </c>
      <c r="AA74" s="302">
        <v>1.03</v>
      </c>
      <c r="AB74" s="330">
        <f t="shared" si="5"/>
        <v>829.15</v>
      </c>
      <c r="AC74" s="331"/>
    </row>
    <row r="75" spans="1:29">
      <c r="A75" s="300" t="s">
        <v>9</v>
      </c>
      <c r="B75" s="301" t="s">
        <v>150</v>
      </c>
      <c r="C75" s="301" t="s">
        <v>151</v>
      </c>
      <c r="D75" s="301" t="s">
        <v>151</v>
      </c>
      <c r="E75" s="302" t="s">
        <v>48</v>
      </c>
      <c r="F75" s="303">
        <v>21627</v>
      </c>
      <c r="G75" s="301" t="s">
        <v>49</v>
      </c>
      <c r="H75" s="305" t="s">
        <v>154</v>
      </c>
      <c r="I75" s="320" t="s">
        <v>57</v>
      </c>
      <c r="J75" s="300">
        <v>5</v>
      </c>
      <c r="K75" s="302">
        <v>40</v>
      </c>
      <c r="L75" s="300">
        <v>1999</v>
      </c>
      <c r="M75" s="319">
        <v>5</v>
      </c>
      <c r="N75" s="302">
        <v>40</v>
      </c>
      <c r="O75" s="302">
        <v>24</v>
      </c>
      <c r="P75" s="302">
        <v>200</v>
      </c>
      <c r="Q75" s="324" t="s">
        <v>52</v>
      </c>
      <c r="R75" s="324">
        <f t="shared" si="6"/>
        <v>16</v>
      </c>
      <c r="S75" s="302" t="s">
        <v>52</v>
      </c>
      <c r="T75" s="302" t="s">
        <v>61</v>
      </c>
      <c r="U75" s="302" t="s">
        <v>62</v>
      </c>
      <c r="V75" s="302">
        <v>4</v>
      </c>
      <c r="W75" s="302">
        <v>1.12</v>
      </c>
      <c r="X75" s="302">
        <v>1.5</v>
      </c>
      <c r="Y75" s="302">
        <v>1</v>
      </c>
      <c r="Z75" s="302">
        <v>1</v>
      </c>
      <c r="AA75" s="302">
        <v>1.06</v>
      </c>
      <c r="AB75" s="330">
        <f t="shared" si="5"/>
        <v>196.3968</v>
      </c>
      <c r="AC75" s="331"/>
    </row>
    <row r="76" s="272" customFormat="1" spans="1:29">
      <c r="A76" s="300" t="s">
        <v>9</v>
      </c>
      <c r="B76" s="301" t="s">
        <v>150</v>
      </c>
      <c r="C76" s="301" t="s">
        <v>151</v>
      </c>
      <c r="D76" s="301" t="s">
        <v>151</v>
      </c>
      <c r="E76" s="302" t="s">
        <v>48</v>
      </c>
      <c r="F76" s="303">
        <v>5000538</v>
      </c>
      <c r="G76" s="301" t="s">
        <v>66</v>
      </c>
      <c r="H76" s="304" t="s">
        <v>155</v>
      </c>
      <c r="I76" s="320" t="s">
        <v>93</v>
      </c>
      <c r="J76" s="300">
        <v>4</v>
      </c>
      <c r="K76" s="302">
        <v>40</v>
      </c>
      <c r="L76" s="300">
        <v>2010</v>
      </c>
      <c r="M76" s="319">
        <v>3</v>
      </c>
      <c r="N76" s="302">
        <v>37</v>
      </c>
      <c r="O76" s="302">
        <v>20</v>
      </c>
      <c r="P76" s="302">
        <v>145</v>
      </c>
      <c r="Q76" s="324" t="s">
        <v>68</v>
      </c>
      <c r="R76" s="324">
        <f t="shared" si="6"/>
        <v>17</v>
      </c>
      <c r="S76" s="302" t="s">
        <v>122</v>
      </c>
      <c r="T76" s="302" t="s">
        <v>61</v>
      </c>
      <c r="U76" s="302" t="s">
        <v>65</v>
      </c>
      <c r="V76" s="302">
        <v>4</v>
      </c>
      <c r="W76" s="302">
        <v>1.115</v>
      </c>
      <c r="X76" s="302">
        <v>1.5</v>
      </c>
      <c r="Y76" s="302">
        <v>1</v>
      </c>
      <c r="Z76" s="302">
        <v>1</v>
      </c>
      <c r="AA76" s="302">
        <v>1</v>
      </c>
      <c r="AB76" s="330">
        <f>P76*X76*Y76*Z76</f>
        <v>217.5</v>
      </c>
      <c r="AC76" s="331"/>
    </row>
    <row r="77" s="272" customFormat="1" spans="1:29">
      <c r="A77" s="300" t="s">
        <v>9</v>
      </c>
      <c r="B77" s="301" t="s">
        <v>150</v>
      </c>
      <c r="C77" s="301" t="s">
        <v>151</v>
      </c>
      <c r="D77" s="301" t="s">
        <v>151</v>
      </c>
      <c r="E77" s="302" t="s">
        <v>48</v>
      </c>
      <c r="F77" s="303">
        <v>5000539</v>
      </c>
      <c r="G77" s="301" t="s">
        <v>66</v>
      </c>
      <c r="H77" s="304" t="s">
        <v>156</v>
      </c>
      <c r="I77" s="320" t="s">
        <v>93</v>
      </c>
      <c r="J77" s="300">
        <v>4</v>
      </c>
      <c r="K77" s="302">
        <v>40</v>
      </c>
      <c r="L77" s="300">
        <v>2010</v>
      </c>
      <c r="M77" s="319">
        <v>5</v>
      </c>
      <c r="N77" s="302">
        <v>40</v>
      </c>
      <c r="O77" s="302">
        <v>14</v>
      </c>
      <c r="P77" s="302">
        <v>137</v>
      </c>
      <c r="Q77" s="324" t="s">
        <v>68</v>
      </c>
      <c r="R77" s="324">
        <f t="shared" si="6"/>
        <v>26</v>
      </c>
      <c r="S77" s="302" t="s">
        <v>122</v>
      </c>
      <c r="T77" s="302" t="s">
        <v>61</v>
      </c>
      <c r="U77" s="302" t="s">
        <v>65</v>
      </c>
      <c r="V77" s="302">
        <v>4</v>
      </c>
      <c r="W77" s="302">
        <v>1.115</v>
      </c>
      <c r="X77" s="302">
        <v>1.5</v>
      </c>
      <c r="Y77" s="302">
        <v>1</v>
      </c>
      <c r="Z77" s="302">
        <v>1</v>
      </c>
      <c r="AA77" s="302">
        <v>1.06</v>
      </c>
      <c r="AB77" s="330">
        <f>P77*X77*Y77*Z77</f>
        <v>205.5</v>
      </c>
      <c r="AC77" s="331"/>
    </row>
    <row r="78" s="272" customFormat="1" spans="1:29">
      <c r="A78" s="300" t="s">
        <v>9</v>
      </c>
      <c r="B78" s="301" t="s">
        <v>150</v>
      </c>
      <c r="C78" s="301" t="s">
        <v>151</v>
      </c>
      <c r="D78" s="301" t="s">
        <v>151</v>
      </c>
      <c r="E78" s="302" t="s">
        <v>48</v>
      </c>
      <c r="F78" s="303">
        <v>5000540</v>
      </c>
      <c r="G78" s="301" t="s">
        <v>49</v>
      </c>
      <c r="H78" s="304" t="s">
        <v>157</v>
      </c>
      <c r="I78" s="320" t="s">
        <v>57</v>
      </c>
      <c r="J78" s="300">
        <v>4</v>
      </c>
      <c r="K78" s="302">
        <v>40</v>
      </c>
      <c r="L78" s="300">
        <v>2010</v>
      </c>
      <c r="M78" s="319">
        <v>5</v>
      </c>
      <c r="N78" s="302">
        <v>39</v>
      </c>
      <c r="O78" s="302">
        <v>31</v>
      </c>
      <c r="P78" s="302">
        <v>151</v>
      </c>
      <c r="Q78" s="324" t="s">
        <v>68</v>
      </c>
      <c r="R78" s="324">
        <f t="shared" si="6"/>
        <v>8</v>
      </c>
      <c r="S78" s="302" t="s">
        <v>122</v>
      </c>
      <c r="T78" s="302" t="s">
        <v>58</v>
      </c>
      <c r="U78" s="302" t="s">
        <v>72</v>
      </c>
      <c r="V78" s="302">
        <v>4</v>
      </c>
      <c r="W78" s="302">
        <v>1.125</v>
      </c>
      <c r="X78" s="302">
        <v>2</v>
      </c>
      <c r="Y78" s="302">
        <v>1</v>
      </c>
      <c r="Z78" s="302">
        <v>1</v>
      </c>
      <c r="AA78" s="302">
        <v>1.06</v>
      </c>
      <c r="AB78" s="330">
        <f>P78*X78*Y78*Z78</f>
        <v>302</v>
      </c>
      <c r="AC78" s="331"/>
    </row>
    <row r="79" s="272" customFormat="1" spans="1:29">
      <c r="A79" s="300" t="s">
        <v>9</v>
      </c>
      <c r="B79" s="301" t="s">
        <v>150</v>
      </c>
      <c r="C79" s="301" t="s">
        <v>151</v>
      </c>
      <c r="D79" s="301" t="s">
        <v>151</v>
      </c>
      <c r="E79" s="302" t="s">
        <v>48</v>
      </c>
      <c r="F79" s="303">
        <v>1148343</v>
      </c>
      <c r="G79" s="301" t="s">
        <v>49</v>
      </c>
      <c r="H79" s="304" t="s">
        <v>158</v>
      </c>
      <c r="I79" s="320" t="s">
        <v>57</v>
      </c>
      <c r="J79" s="300">
        <v>4</v>
      </c>
      <c r="K79" s="302">
        <v>30</v>
      </c>
      <c r="L79" s="300">
        <v>2010</v>
      </c>
      <c r="M79" s="319">
        <v>3</v>
      </c>
      <c r="N79" s="302">
        <v>25</v>
      </c>
      <c r="O79" s="302">
        <v>17</v>
      </c>
      <c r="P79" s="302">
        <v>94</v>
      </c>
      <c r="Q79" s="324" t="s">
        <v>68</v>
      </c>
      <c r="R79" s="324">
        <f t="shared" si="6"/>
        <v>8</v>
      </c>
      <c r="S79" s="302" t="s">
        <v>122</v>
      </c>
      <c r="T79" s="302" t="s">
        <v>58</v>
      </c>
      <c r="U79" s="302" t="s">
        <v>72</v>
      </c>
      <c r="V79" s="302">
        <v>4</v>
      </c>
      <c r="W79" s="302">
        <v>1.125</v>
      </c>
      <c r="X79" s="302">
        <v>2</v>
      </c>
      <c r="Y79" s="302">
        <v>1</v>
      </c>
      <c r="Z79" s="302">
        <v>1</v>
      </c>
      <c r="AA79" s="302">
        <v>1</v>
      </c>
      <c r="AB79" s="330">
        <f>P79*X79*Y79*Z79</f>
        <v>188</v>
      </c>
      <c r="AC79" s="331"/>
    </row>
    <row r="80" spans="1:29">
      <c r="A80" s="300" t="s">
        <v>9</v>
      </c>
      <c r="B80" s="301" t="s">
        <v>150</v>
      </c>
      <c r="C80" s="301" t="s">
        <v>151</v>
      </c>
      <c r="D80" s="301" t="s">
        <v>151</v>
      </c>
      <c r="E80" s="302" t="s">
        <v>48</v>
      </c>
      <c r="F80" s="303">
        <v>3419</v>
      </c>
      <c r="G80" s="301" t="s">
        <v>49</v>
      </c>
      <c r="H80" s="304" t="s">
        <v>159</v>
      </c>
      <c r="I80" s="320" t="s">
        <v>57</v>
      </c>
      <c r="J80" s="300">
        <v>5</v>
      </c>
      <c r="K80" s="302">
        <v>44</v>
      </c>
      <c r="L80" s="300">
        <v>1987</v>
      </c>
      <c r="M80" s="319">
        <v>4</v>
      </c>
      <c r="N80" s="302">
        <v>43</v>
      </c>
      <c r="O80" s="302">
        <v>32</v>
      </c>
      <c r="P80" s="302">
        <v>212</v>
      </c>
      <c r="Q80" s="324" t="s">
        <v>52</v>
      </c>
      <c r="R80" s="324">
        <f t="shared" si="6"/>
        <v>11</v>
      </c>
      <c r="S80" s="302" t="s">
        <v>52</v>
      </c>
      <c r="T80" s="302" t="s">
        <v>61</v>
      </c>
      <c r="U80" s="302" t="s">
        <v>74</v>
      </c>
      <c r="V80" s="302">
        <v>4</v>
      </c>
      <c r="W80" s="302">
        <v>1.1325</v>
      </c>
      <c r="X80" s="302">
        <v>1.5</v>
      </c>
      <c r="Y80" s="302">
        <v>1</v>
      </c>
      <c r="Z80" s="302">
        <v>1</v>
      </c>
      <c r="AA80" s="302">
        <v>1.03</v>
      </c>
      <c r="AB80" s="330">
        <f t="shared" ref="AB80:AB87" si="7">((O80*W80)+((N80-O80)/4))*V80*X80*Y80*Z80*AA80</f>
        <v>240.9582</v>
      </c>
      <c r="AC80" s="331"/>
    </row>
    <row r="81" spans="1:29">
      <c r="A81" s="300" t="s">
        <v>9</v>
      </c>
      <c r="B81" s="301" t="s">
        <v>150</v>
      </c>
      <c r="C81" s="301" t="s">
        <v>151</v>
      </c>
      <c r="D81" s="301" t="s">
        <v>151</v>
      </c>
      <c r="E81" s="302" t="s">
        <v>48</v>
      </c>
      <c r="F81" s="303" t="s">
        <v>160</v>
      </c>
      <c r="G81" s="306" t="s">
        <v>75</v>
      </c>
      <c r="H81" s="304" t="s">
        <v>161</v>
      </c>
      <c r="I81" s="320" t="s">
        <v>57</v>
      </c>
      <c r="J81" s="321" t="s">
        <v>162</v>
      </c>
      <c r="K81" s="321" t="s">
        <v>163</v>
      </c>
      <c r="L81" s="300">
        <v>1972</v>
      </c>
      <c r="M81" s="319">
        <v>4</v>
      </c>
      <c r="N81" s="302">
        <v>62</v>
      </c>
      <c r="O81" s="302">
        <v>57</v>
      </c>
      <c r="P81" s="302">
        <v>222</v>
      </c>
      <c r="Q81" s="324" t="s">
        <v>52</v>
      </c>
      <c r="R81" s="324">
        <f t="shared" si="6"/>
        <v>5</v>
      </c>
      <c r="S81" s="302" t="s">
        <v>52</v>
      </c>
      <c r="T81" s="302" t="s">
        <v>58</v>
      </c>
      <c r="U81" s="302" t="s">
        <v>72</v>
      </c>
      <c r="V81" s="325">
        <v>5</v>
      </c>
      <c r="W81" s="302">
        <v>1.125</v>
      </c>
      <c r="X81" s="302">
        <v>2</v>
      </c>
      <c r="Y81" s="302">
        <v>1</v>
      </c>
      <c r="Z81" s="302">
        <v>1</v>
      </c>
      <c r="AA81" s="302">
        <v>1.03</v>
      </c>
      <c r="AB81" s="330">
        <f t="shared" si="7"/>
        <v>673.3625</v>
      </c>
      <c r="AC81" s="331"/>
    </row>
    <row r="82" spans="1:29">
      <c r="A82" s="300" t="s">
        <v>9</v>
      </c>
      <c r="B82" s="301" t="s">
        <v>150</v>
      </c>
      <c r="C82" s="301" t="s">
        <v>151</v>
      </c>
      <c r="D82" s="301" t="s">
        <v>151</v>
      </c>
      <c r="E82" s="302" t="s">
        <v>48</v>
      </c>
      <c r="F82" s="303">
        <v>3408</v>
      </c>
      <c r="G82" s="301" t="s">
        <v>164</v>
      </c>
      <c r="H82" s="304" t="s">
        <v>161</v>
      </c>
      <c r="I82" s="318" t="s">
        <v>55</v>
      </c>
      <c r="J82" s="300">
        <v>5</v>
      </c>
      <c r="K82" s="302">
        <v>40</v>
      </c>
      <c r="L82" s="300">
        <v>1972</v>
      </c>
      <c r="M82" s="319">
        <v>4</v>
      </c>
      <c r="N82" s="302">
        <v>40</v>
      </c>
      <c r="O82" s="302">
        <v>0</v>
      </c>
      <c r="P82" s="302">
        <v>195</v>
      </c>
      <c r="Q82" s="324" t="s">
        <v>52</v>
      </c>
      <c r="R82" s="324">
        <f t="shared" si="6"/>
        <v>40</v>
      </c>
      <c r="S82" s="302" t="s">
        <v>52</v>
      </c>
      <c r="T82" s="302" t="s">
        <v>58</v>
      </c>
      <c r="U82" s="302" t="s">
        <v>72</v>
      </c>
      <c r="V82" s="302">
        <v>4</v>
      </c>
      <c r="W82" s="302">
        <v>1.125</v>
      </c>
      <c r="X82" s="302">
        <v>2</v>
      </c>
      <c r="Y82" s="302">
        <v>1.07</v>
      </c>
      <c r="Z82" s="302">
        <v>1</v>
      </c>
      <c r="AA82" s="302">
        <v>1.03</v>
      </c>
      <c r="AB82" s="330">
        <f t="shared" si="7"/>
        <v>88.168</v>
      </c>
      <c r="AC82" s="331"/>
    </row>
    <row r="83" spans="1:29">
      <c r="A83" s="300" t="s">
        <v>9</v>
      </c>
      <c r="B83" s="301" t="s">
        <v>150</v>
      </c>
      <c r="C83" s="301" t="s">
        <v>151</v>
      </c>
      <c r="D83" s="301" t="s">
        <v>151</v>
      </c>
      <c r="E83" s="302" t="s">
        <v>48</v>
      </c>
      <c r="F83" s="303">
        <v>3394</v>
      </c>
      <c r="G83" s="301" t="s">
        <v>49</v>
      </c>
      <c r="H83" s="304" t="s">
        <v>165</v>
      </c>
      <c r="I83" s="318" t="s">
        <v>51</v>
      </c>
      <c r="J83" s="300">
        <v>4</v>
      </c>
      <c r="K83" s="302">
        <v>40</v>
      </c>
      <c r="L83" s="300">
        <v>1972</v>
      </c>
      <c r="M83" s="319">
        <v>4</v>
      </c>
      <c r="N83" s="302">
        <v>34</v>
      </c>
      <c r="O83" s="302">
        <v>26</v>
      </c>
      <c r="P83" s="302">
        <v>162</v>
      </c>
      <c r="Q83" s="324" t="s">
        <v>52</v>
      </c>
      <c r="R83" s="324">
        <f t="shared" si="6"/>
        <v>8</v>
      </c>
      <c r="S83" s="302" t="s">
        <v>52</v>
      </c>
      <c r="T83" s="302" t="s">
        <v>53</v>
      </c>
      <c r="U83" s="302" t="s">
        <v>54</v>
      </c>
      <c r="V83" s="302">
        <v>4</v>
      </c>
      <c r="W83" s="302">
        <v>1.12</v>
      </c>
      <c r="X83" s="302">
        <v>1</v>
      </c>
      <c r="Y83" s="302">
        <v>1</v>
      </c>
      <c r="Z83" s="302">
        <v>1</v>
      </c>
      <c r="AA83" s="302">
        <v>1.03</v>
      </c>
      <c r="AB83" s="330">
        <f t="shared" si="7"/>
        <v>128.2144</v>
      </c>
      <c r="AC83" s="331"/>
    </row>
    <row r="84" spans="1:29">
      <c r="A84" s="300" t="s">
        <v>9</v>
      </c>
      <c r="B84" s="301" t="s">
        <v>150</v>
      </c>
      <c r="C84" s="301" t="s">
        <v>151</v>
      </c>
      <c r="D84" s="301" t="s">
        <v>151</v>
      </c>
      <c r="E84" s="302" t="s">
        <v>48</v>
      </c>
      <c r="F84" s="303">
        <v>3394</v>
      </c>
      <c r="G84" s="301" t="s">
        <v>49</v>
      </c>
      <c r="H84" s="304" t="s">
        <v>165</v>
      </c>
      <c r="I84" s="318" t="s">
        <v>55</v>
      </c>
      <c r="J84" s="300">
        <v>4</v>
      </c>
      <c r="K84" s="302">
        <v>80</v>
      </c>
      <c r="L84" s="300">
        <v>1972</v>
      </c>
      <c r="M84" s="319">
        <v>4</v>
      </c>
      <c r="N84" s="302">
        <v>83</v>
      </c>
      <c r="O84" s="302">
        <v>49</v>
      </c>
      <c r="P84" s="302">
        <v>389</v>
      </c>
      <c r="Q84" s="324" t="s">
        <v>52</v>
      </c>
      <c r="R84" s="324">
        <f t="shared" si="6"/>
        <v>34</v>
      </c>
      <c r="S84" s="302" t="s">
        <v>52</v>
      </c>
      <c r="T84" s="302" t="s">
        <v>53</v>
      </c>
      <c r="U84" s="302" t="s">
        <v>54</v>
      </c>
      <c r="V84" s="302">
        <v>4</v>
      </c>
      <c r="W84" s="302">
        <v>1.12</v>
      </c>
      <c r="X84" s="302">
        <v>1</v>
      </c>
      <c r="Y84" s="302">
        <v>1.07</v>
      </c>
      <c r="Z84" s="302">
        <v>1</v>
      </c>
      <c r="AA84" s="302">
        <v>1.03</v>
      </c>
      <c r="AB84" s="330">
        <f t="shared" si="7"/>
        <v>279.404392</v>
      </c>
      <c r="AC84" s="331"/>
    </row>
    <row r="85" spans="1:29">
      <c r="A85" s="300" t="s">
        <v>9</v>
      </c>
      <c r="B85" s="301" t="s">
        <v>150</v>
      </c>
      <c r="C85" s="301" t="s">
        <v>151</v>
      </c>
      <c r="D85" s="301" t="s">
        <v>151</v>
      </c>
      <c r="E85" s="302" t="s">
        <v>48</v>
      </c>
      <c r="F85" s="303">
        <v>1153285</v>
      </c>
      <c r="G85" s="301" t="s">
        <v>49</v>
      </c>
      <c r="H85" s="304" t="s">
        <v>166</v>
      </c>
      <c r="I85" s="320" t="s">
        <v>57</v>
      </c>
      <c r="J85" s="300">
        <v>4</v>
      </c>
      <c r="K85" s="302">
        <v>44</v>
      </c>
      <c r="L85" s="300">
        <v>1959</v>
      </c>
      <c r="M85" s="319">
        <v>3</v>
      </c>
      <c r="N85" s="302">
        <v>32</v>
      </c>
      <c r="O85" s="302">
        <v>17</v>
      </c>
      <c r="P85" s="302">
        <v>135</v>
      </c>
      <c r="Q85" s="324" t="s">
        <v>52</v>
      </c>
      <c r="R85" s="324">
        <f t="shared" si="6"/>
        <v>15</v>
      </c>
      <c r="S85" s="302" t="s">
        <v>52</v>
      </c>
      <c r="T85" s="302" t="s">
        <v>53</v>
      </c>
      <c r="U85" s="302" t="s">
        <v>54</v>
      </c>
      <c r="V85" s="302">
        <v>4</v>
      </c>
      <c r="W85" s="302">
        <v>1.12</v>
      </c>
      <c r="X85" s="302">
        <v>1</v>
      </c>
      <c r="Y85" s="302">
        <v>1</v>
      </c>
      <c r="Z85" s="302">
        <v>1</v>
      </c>
      <c r="AA85" s="302">
        <v>1</v>
      </c>
      <c r="AB85" s="330">
        <f t="shared" si="7"/>
        <v>91.16</v>
      </c>
      <c r="AC85" s="331"/>
    </row>
    <row r="86" spans="1:29">
      <c r="A86" s="300" t="s">
        <v>9</v>
      </c>
      <c r="B86" s="301" t="s">
        <v>150</v>
      </c>
      <c r="C86" s="301" t="s">
        <v>151</v>
      </c>
      <c r="D86" s="301" t="s">
        <v>151</v>
      </c>
      <c r="E86" s="302" t="s">
        <v>48</v>
      </c>
      <c r="F86" s="303">
        <v>3392</v>
      </c>
      <c r="G86" s="301" t="s">
        <v>49</v>
      </c>
      <c r="H86" s="304" t="s">
        <v>166</v>
      </c>
      <c r="I86" s="318" t="s">
        <v>55</v>
      </c>
      <c r="J86" s="300">
        <v>5</v>
      </c>
      <c r="K86" s="302">
        <v>80</v>
      </c>
      <c r="L86" s="300">
        <v>1959</v>
      </c>
      <c r="M86" s="319">
        <v>3</v>
      </c>
      <c r="N86" s="302">
        <v>79</v>
      </c>
      <c r="O86" s="302">
        <v>38</v>
      </c>
      <c r="P86" s="302">
        <v>380</v>
      </c>
      <c r="Q86" s="324" t="s">
        <v>52</v>
      </c>
      <c r="R86" s="324">
        <f t="shared" si="6"/>
        <v>41</v>
      </c>
      <c r="S86" s="302" t="s">
        <v>52</v>
      </c>
      <c r="T86" s="302" t="s">
        <v>53</v>
      </c>
      <c r="U86" s="302" t="s">
        <v>54</v>
      </c>
      <c r="V86" s="302">
        <v>4</v>
      </c>
      <c r="W86" s="302">
        <v>1.12</v>
      </c>
      <c r="X86" s="302">
        <v>1</v>
      </c>
      <c r="Y86" s="302">
        <v>1.07</v>
      </c>
      <c r="Z86" s="302">
        <v>1</v>
      </c>
      <c r="AA86" s="302">
        <v>1</v>
      </c>
      <c r="AB86" s="330">
        <f t="shared" si="7"/>
        <v>226.0268</v>
      </c>
      <c r="AC86" s="331"/>
    </row>
    <row r="87" spans="1:29">
      <c r="A87" s="300" t="s">
        <v>9</v>
      </c>
      <c r="B87" s="301" t="s">
        <v>150</v>
      </c>
      <c r="C87" s="301" t="s">
        <v>151</v>
      </c>
      <c r="D87" s="301" t="s">
        <v>151</v>
      </c>
      <c r="E87" s="302" t="s">
        <v>48</v>
      </c>
      <c r="F87" s="303" t="s">
        <v>167</v>
      </c>
      <c r="G87" s="306" t="s">
        <v>75</v>
      </c>
      <c r="H87" s="304" t="s">
        <v>168</v>
      </c>
      <c r="I87" s="318" t="s">
        <v>55</v>
      </c>
      <c r="J87" s="321" t="s">
        <v>169</v>
      </c>
      <c r="K87" s="321" t="s">
        <v>170</v>
      </c>
      <c r="L87" s="300">
        <v>1999</v>
      </c>
      <c r="M87" s="319">
        <v>5</v>
      </c>
      <c r="N87" s="302">
        <v>54</v>
      </c>
      <c r="O87" s="302">
        <v>19</v>
      </c>
      <c r="P87" s="302">
        <v>161</v>
      </c>
      <c r="Q87" s="324" t="s">
        <v>52</v>
      </c>
      <c r="R87" s="324">
        <f t="shared" si="6"/>
        <v>35</v>
      </c>
      <c r="S87" s="302" t="s">
        <v>52</v>
      </c>
      <c r="T87" s="302" t="s">
        <v>53</v>
      </c>
      <c r="U87" s="302" t="s">
        <v>83</v>
      </c>
      <c r="V87" s="325">
        <v>5</v>
      </c>
      <c r="W87" s="302">
        <v>1.1</v>
      </c>
      <c r="X87" s="302">
        <v>1</v>
      </c>
      <c r="Y87" s="302">
        <v>1.07</v>
      </c>
      <c r="Z87" s="302">
        <v>1</v>
      </c>
      <c r="AA87" s="302">
        <v>1.06</v>
      </c>
      <c r="AB87" s="330">
        <f t="shared" si="7"/>
        <v>168.14515</v>
      </c>
      <c r="AC87" s="331"/>
    </row>
    <row r="88" s="272" customFormat="1" spans="1:29">
      <c r="A88" s="300" t="s">
        <v>9</v>
      </c>
      <c r="B88" s="301" t="s">
        <v>150</v>
      </c>
      <c r="C88" s="301" t="s">
        <v>151</v>
      </c>
      <c r="D88" s="301" t="s">
        <v>151</v>
      </c>
      <c r="E88" s="302" t="s">
        <v>48</v>
      </c>
      <c r="F88" s="303">
        <v>5000542</v>
      </c>
      <c r="G88" s="301" t="s">
        <v>49</v>
      </c>
      <c r="H88" s="304" t="s">
        <v>171</v>
      </c>
      <c r="I88" s="320" t="s">
        <v>93</v>
      </c>
      <c r="J88" s="300">
        <v>4</v>
      </c>
      <c r="K88" s="302">
        <v>40</v>
      </c>
      <c r="L88" s="300">
        <v>2010</v>
      </c>
      <c r="M88" s="319">
        <v>3</v>
      </c>
      <c r="N88" s="302">
        <v>39</v>
      </c>
      <c r="O88" s="302">
        <v>28</v>
      </c>
      <c r="P88" s="302">
        <v>153</v>
      </c>
      <c r="Q88" s="324" t="s">
        <v>68</v>
      </c>
      <c r="R88" s="324">
        <f t="shared" si="6"/>
        <v>11</v>
      </c>
      <c r="S88" s="302" t="s">
        <v>122</v>
      </c>
      <c r="T88" s="302" t="s">
        <v>53</v>
      </c>
      <c r="U88" s="302" t="s">
        <v>54</v>
      </c>
      <c r="V88" s="302">
        <v>4</v>
      </c>
      <c r="W88" s="302">
        <v>1.12</v>
      </c>
      <c r="X88" s="302">
        <v>1</v>
      </c>
      <c r="Y88" s="302">
        <v>1</v>
      </c>
      <c r="Z88" s="302">
        <v>1</v>
      </c>
      <c r="AA88" s="302">
        <v>1</v>
      </c>
      <c r="AB88" s="330">
        <f>P88*X88*Y88*Z88</f>
        <v>153</v>
      </c>
      <c r="AC88" s="331"/>
    </row>
    <row r="89" s="272" customFormat="1" spans="1:29">
      <c r="A89" s="300" t="s">
        <v>9</v>
      </c>
      <c r="B89" s="301" t="s">
        <v>150</v>
      </c>
      <c r="C89" s="301" t="s">
        <v>151</v>
      </c>
      <c r="D89" s="301" t="s">
        <v>151</v>
      </c>
      <c r="E89" s="302" t="s">
        <v>48</v>
      </c>
      <c r="F89" s="303">
        <v>3395</v>
      </c>
      <c r="G89" s="301" t="s">
        <v>49</v>
      </c>
      <c r="H89" s="304" t="s">
        <v>172</v>
      </c>
      <c r="I89" s="318" t="s">
        <v>51</v>
      </c>
      <c r="J89" s="300">
        <v>5</v>
      </c>
      <c r="K89" s="302">
        <v>80</v>
      </c>
      <c r="L89" s="300">
        <v>1965</v>
      </c>
      <c r="M89" s="319">
        <v>5</v>
      </c>
      <c r="N89" s="302">
        <v>77</v>
      </c>
      <c r="O89" s="302">
        <v>61</v>
      </c>
      <c r="P89" s="302">
        <v>399</v>
      </c>
      <c r="Q89" s="324" t="s">
        <v>52</v>
      </c>
      <c r="R89" s="324">
        <f t="shared" si="6"/>
        <v>16</v>
      </c>
      <c r="S89" s="302" t="s">
        <v>52</v>
      </c>
      <c r="T89" s="302" t="s">
        <v>53</v>
      </c>
      <c r="U89" s="302" t="s">
        <v>90</v>
      </c>
      <c r="V89" s="302">
        <v>5</v>
      </c>
      <c r="W89" s="302">
        <v>1.12</v>
      </c>
      <c r="X89" s="302">
        <v>1</v>
      </c>
      <c r="Y89" s="302">
        <v>1</v>
      </c>
      <c r="Z89" s="302">
        <v>1</v>
      </c>
      <c r="AA89" s="302">
        <v>1.06</v>
      </c>
      <c r="AB89" s="330">
        <f t="shared" ref="AB89:AB98" si="8">((O89*W89)+((N89-O89)/4))*V89*X89*Y89*Z89*AA89</f>
        <v>383.296</v>
      </c>
      <c r="AC89" s="331"/>
    </row>
    <row r="90" s="272" customFormat="1" spans="1:29">
      <c r="A90" s="300" t="s">
        <v>9</v>
      </c>
      <c r="B90" s="301" t="s">
        <v>150</v>
      </c>
      <c r="C90" s="301" t="s">
        <v>151</v>
      </c>
      <c r="D90" s="301" t="s">
        <v>151</v>
      </c>
      <c r="E90" s="302" t="s">
        <v>48</v>
      </c>
      <c r="F90" s="303">
        <v>3395</v>
      </c>
      <c r="G90" s="301" t="s">
        <v>49</v>
      </c>
      <c r="H90" s="304" t="s">
        <v>172</v>
      </c>
      <c r="I90" s="318" t="s">
        <v>55</v>
      </c>
      <c r="J90" s="300">
        <v>5</v>
      </c>
      <c r="K90" s="302">
        <v>80</v>
      </c>
      <c r="L90" s="300">
        <v>1965</v>
      </c>
      <c r="M90" s="319">
        <v>5</v>
      </c>
      <c r="N90" s="302">
        <v>81</v>
      </c>
      <c r="O90" s="302">
        <v>66</v>
      </c>
      <c r="P90" s="302">
        <v>406</v>
      </c>
      <c r="Q90" s="324" t="s">
        <v>52</v>
      </c>
      <c r="R90" s="324">
        <f t="shared" si="6"/>
        <v>15</v>
      </c>
      <c r="S90" s="302" t="s">
        <v>52</v>
      </c>
      <c r="T90" s="302" t="s">
        <v>53</v>
      </c>
      <c r="U90" s="302" t="s">
        <v>90</v>
      </c>
      <c r="V90" s="302">
        <v>5</v>
      </c>
      <c r="W90" s="302">
        <v>1.12</v>
      </c>
      <c r="X90" s="302">
        <v>1</v>
      </c>
      <c r="Y90" s="302">
        <v>1.07</v>
      </c>
      <c r="Z90" s="302">
        <v>1</v>
      </c>
      <c r="AA90" s="302">
        <v>1.06</v>
      </c>
      <c r="AB90" s="330">
        <f t="shared" si="8"/>
        <v>440.46657</v>
      </c>
      <c r="AC90" s="331"/>
    </row>
    <row r="91" s="272" customFormat="1" spans="1:29">
      <c r="A91" s="300" t="s">
        <v>9</v>
      </c>
      <c r="B91" s="301" t="s">
        <v>150</v>
      </c>
      <c r="C91" s="301" t="s">
        <v>151</v>
      </c>
      <c r="D91" s="301" t="s">
        <v>151</v>
      </c>
      <c r="E91" s="302" t="s">
        <v>48</v>
      </c>
      <c r="F91" s="303">
        <v>399397</v>
      </c>
      <c r="G91" s="307" t="s">
        <v>75</v>
      </c>
      <c r="H91" s="304" t="s">
        <v>173</v>
      </c>
      <c r="I91" s="320" t="s">
        <v>57</v>
      </c>
      <c r="J91" s="321" t="s">
        <v>162</v>
      </c>
      <c r="K91" s="321" t="s">
        <v>174</v>
      </c>
      <c r="L91" s="300">
        <v>1971</v>
      </c>
      <c r="M91" s="319">
        <v>4</v>
      </c>
      <c r="N91" s="302">
        <v>77</v>
      </c>
      <c r="O91" s="302">
        <v>52</v>
      </c>
      <c r="P91" s="302">
        <v>257</v>
      </c>
      <c r="Q91" s="324" t="s">
        <v>52</v>
      </c>
      <c r="R91" s="324">
        <f t="shared" si="6"/>
        <v>25</v>
      </c>
      <c r="S91" s="302" t="s">
        <v>52</v>
      </c>
      <c r="T91" s="302" t="s">
        <v>61</v>
      </c>
      <c r="U91" s="302" t="s">
        <v>95</v>
      </c>
      <c r="V91" s="325">
        <v>5</v>
      </c>
      <c r="W91" s="302">
        <v>1.066</v>
      </c>
      <c r="X91" s="302">
        <v>1.5</v>
      </c>
      <c r="Y91" s="302">
        <v>1</v>
      </c>
      <c r="Z91" s="302">
        <v>1</v>
      </c>
      <c r="AA91" s="302">
        <v>1.03</v>
      </c>
      <c r="AB91" s="330">
        <f t="shared" si="8"/>
        <v>476.49345</v>
      </c>
      <c r="AC91" s="331"/>
    </row>
    <row r="92" s="272" customFormat="1" spans="1:29">
      <c r="A92" s="300" t="s">
        <v>9</v>
      </c>
      <c r="B92" s="301" t="s">
        <v>150</v>
      </c>
      <c r="C92" s="301" t="s">
        <v>151</v>
      </c>
      <c r="D92" s="301" t="s">
        <v>151</v>
      </c>
      <c r="E92" s="302" t="s">
        <v>48</v>
      </c>
      <c r="F92" s="303">
        <v>3410</v>
      </c>
      <c r="G92" s="301" t="s">
        <v>164</v>
      </c>
      <c r="H92" s="304" t="s">
        <v>173</v>
      </c>
      <c r="I92" s="320" t="s">
        <v>57</v>
      </c>
      <c r="J92" s="321" t="s">
        <v>162</v>
      </c>
      <c r="K92" s="321" t="s">
        <v>175</v>
      </c>
      <c r="L92" s="300">
        <v>1971</v>
      </c>
      <c r="M92" s="319">
        <v>4</v>
      </c>
      <c r="N92" s="302">
        <v>49</v>
      </c>
      <c r="O92" s="302">
        <v>0</v>
      </c>
      <c r="P92" s="302">
        <v>142</v>
      </c>
      <c r="Q92" s="324" t="s">
        <v>52</v>
      </c>
      <c r="R92" s="324">
        <f t="shared" si="6"/>
        <v>49</v>
      </c>
      <c r="S92" s="302" t="s">
        <v>52</v>
      </c>
      <c r="T92" s="302" t="s">
        <v>61</v>
      </c>
      <c r="U92" s="302" t="s">
        <v>95</v>
      </c>
      <c r="V92" s="302">
        <v>5</v>
      </c>
      <c r="W92" s="302">
        <v>1.066</v>
      </c>
      <c r="X92" s="302">
        <v>1.5</v>
      </c>
      <c r="Y92" s="302">
        <v>1</v>
      </c>
      <c r="Z92" s="302">
        <v>1</v>
      </c>
      <c r="AA92" s="302">
        <v>1.03</v>
      </c>
      <c r="AB92" s="330">
        <f t="shared" si="8"/>
        <v>94.63125</v>
      </c>
      <c r="AC92" s="331"/>
    </row>
    <row r="93" s="272" customFormat="1" spans="1:29">
      <c r="A93" s="300" t="s">
        <v>9</v>
      </c>
      <c r="B93" s="301" t="s">
        <v>150</v>
      </c>
      <c r="C93" s="301" t="s">
        <v>151</v>
      </c>
      <c r="D93" s="301" t="s">
        <v>151</v>
      </c>
      <c r="E93" s="302" t="s">
        <v>48</v>
      </c>
      <c r="F93" s="303">
        <v>99397</v>
      </c>
      <c r="G93" s="301" t="s">
        <v>66</v>
      </c>
      <c r="H93" s="304" t="s">
        <v>173</v>
      </c>
      <c r="I93" s="318" t="s">
        <v>55</v>
      </c>
      <c r="J93" s="321" t="s">
        <v>176</v>
      </c>
      <c r="K93" s="321" t="s">
        <v>175</v>
      </c>
      <c r="L93" s="300">
        <v>1971</v>
      </c>
      <c r="M93" s="319">
        <v>4</v>
      </c>
      <c r="N93" s="302">
        <v>30</v>
      </c>
      <c r="O93" s="302">
        <v>18</v>
      </c>
      <c r="P93" s="302">
        <v>148</v>
      </c>
      <c r="Q93" s="324" t="s">
        <v>52</v>
      </c>
      <c r="R93" s="324">
        <f t="shared" si="6"/>
        <v>12</v>
      </c>
      <c r="S93" s="302" t="s">
        <v>52</v>
      </c>
      <c r="T93" s="302" t="s">
        <v>61</v>
      </c>
      <c r="U93" s="302" t="s">
        <v>95</v>
      </c>
      <c r="V93" s="302">
        <v>5</v>
      </c>
      <c r="W93" s="302">
        <v>1.066</v>
      </c>
      <c r="X93" s="302">
        <v>1.5</v>
      </c>
      <c r="Y93" s="302">
        <v>1.07</v>
      </c>
      <c r="Z93" s="302">
        <v>1</v>
      </c>
      <c r="AA93" s="302">
        <v>1.03</v>
      </c>
      <c r="AB93" s="330">
        <f t="shared" si="8"/>
        <v>183.400461</v>
      </c>
      <c r="AC93" s="331"/>
    </row>
    <row r="94" s="272" customFormat="1" spans="1:29">
      <c r="A94" s="300" t="s">
        <v>9</v>
      </c>
      <c r="B94" s="301" t="s">
        <v>150</v>
      </c>
      <c r="C94" s="301" t="s">
        <v>151</v>
      </c>
      <c r="D94" s="301" t="s">
        <v>151</v>
      </c>
      <c r="E94" s="302" t="s">
        <v>48</v>
      </c>
      <c r="F94" s="303">
        <v>46742</v>
      </c>
      <c r="G94" s="301" t="s">
        <v>49</v>
      </c>
      <c r="H94" s="304" t="s">
        <v>177</v>
      </c>
      <c r="I94" s="320" t="s">
        <v>57</v>
      </c>
      <c r="J94" s="300">
        <v>4</v>
      </c>
      <c r="K94" s="302">
        <v>44</v>
      </c>
      <c r="L94" s="300">
        <v>1979</v>
      </c>
      <c r="M94" s="319">
        <v>4</v>
      </c>
      <c r="N94" s="302">
        <v>43</v>
      </c>
      <c r="O94" s="302">
        <v>26</v>
      </c>
      <c r="P94" s="302">
        <v>159</v>
      </c>
      <c r="Q94" s="324" t="s">
        <v>52</v>
      </c>
      <c r="R94" s="324">
        <f t="shared" si="6"/>
        <v>17</v>
      </c>
      <c r="S94" s="302" t="s">
        <v>52</v>
      </c>
      <c r="T94" s="302" t="s">
        <v>61</v>
      </c>
      <c r="U94" s="302" t="s">
        <v>95</v>
      </c>
      <c r="V94" s="302">
        <v>5</v>
      </c>
      <c r="W94" s="302">
        <v>1.066</v>
      </c>
      <c r="X94" s="302">
        <v>1.5</v>
      </c>
      <c r="Y94" s="302">
        <v>1</v>
      </c>
      <c r="Z94" s="302">
        <v>1</v>
      </c>
      <c r="AA94" s="302">
        <v>1.03</v>
      </c>
      <c r="AB94" s="330">
        <f t="shared" si="8"/>
        <v>246.93735</v>
      </c>
      <c r="AC94" s="331"/>
    </row>
    <row r="95" s="272" customFormat="1" spans="1:29">
      <c r="A95" s="300" t="s">
        <v>9</v>
      </c>
      <c r="B95" s="301" t="s">
        <v>150</v>
      </c>
      <c r="C95" s="301" t="s">
        <v>151</v>
      </c>
      <c r="D95" s="301" t="s">
        <v>151</v>
      </c>
      <c r="E95" s="302" t="s">
        <v>48</v>
      </c>
      <c r="F95" s="303">
        <v>3402</v>
      </c>
      <c r="G95" s="301" t="s">
        <v>49</v>
      </c>
      <c r="H95" s="304" t="s">
        <v>178</v>
      </c>
      <c r="I95" s="320" t="s">
        <v>57</v>
      </c>
      <c r="J95" s="300">
        <v>5</v>
      </c>
      <c r="K95" s="302">
        <v>85</v>
      </c>
      <c r="L95" s="300">
        <v>1971</v>
      </c>
      <c r="M95" s="319">
        <v>5</v>
      </c>
      <c r="N95" s="302">
        <v>84</v>
      </c>
      <c r="O95" s="302">
        <v>77</v>
      </c>
      <c r="P95" s="302">
        <v>460</v>
      </c>
      <c r="Q95" s="324" t="s">
        <v>52</v>
      </c>
      <c r="R95" s="324">
        <f t="shared" si="6"/>
        <v>7</v>
      </c>
      <c r="S95" s="302" t="s">
        <v>52</v>
      </c>
      <c r="T95" s="302" t="s">
        <v>58</v>
      </c>
      <c r="U95" s="302" t="s">
        <v>101</v>
      </c>
      <c r="V95" s="302">
        <v>5</v>
      </c>
      <c r="W95" s="302">
        <v>1.082</v>
      </c>
      <c r="X95" s="302">
        <v>2</v>
      </c>
      <c r="Y95" s="302">
        <v>1</v>
      </c>
      <c r="Z95" s="302">
        <v>1</v>
      </c>
      <c r="AA95" s="302">
        <v>1.06</v>
      </c>
      <c r="AB95" s="330">
        <f t="shared" si="8"/>
        <v>901.6784</v>
      </c>
      <c r="AC95" s="331"/>
    </row>
    <row r="96" s="272" customFormat="1" spans="1:29">
      <c r="A96" s="300" t="s">
        <v>9</v>
      </c>
      <c r="B96" s="301" t="s">
        <v>150</v>
      </c>
      <c r="C96" s="301" t="s">
        <v>151</v>
      </c>
      <c r="D96" s="301" t="s">
        <v>151</v>
      </c>
      <c r="E96" s="302" t="s">
        <v>48</v>
      </c>
      <c r="F96" s="303">
        <v>21628</v>
      </c>
      <c r="G96" s="301" t="s">
        <v>49</v>
      </c>
      <c r="H96" s="304" t="s">
        <v>179</v>
      </c>
      <c r="I96" s="320" t="s">
        <v>57</v>
      </c>
      <c r="J96" s="300">
        <v>5</v>
      </c>
      <c r="K96" s="302">
        <v>40</v>
      </c>
      <c r="L96" s="300">
        <v>1999</v>
      </c>
      <c r="M96" s="319">
        <v>4</v>
      </c>
      <c r="N96" s="302">
        <v>37</v>
      </c>
      <c r="O96" s="302">
        <v>25</v>
      </c>
      <c r="P96" s="302">
        <v>185</v>
      </c>
      <c r="Q96" s="324" t="s">
        <v>52</v>
      </c>
      <c r="R96" s="324">
        <f t="shared" si="6"/>
        <v>12</v>
      </c>
      <c r="S96" s="302" t="s">
        <v>52</v>
      </c>
      <c r="T96" s="302" t="s">
        <v>58</v>
      </c>
      <c r="U96" s="302" t="s">
        <v>101</v>
      </c>
      <c r="V96" s="302">
        <v>5</v>
      </c>
      <c r="W96" s="302">
        <v>1.082</v>
      </c>
      <c r="X96" s="302">
        <v>2</v>
      </c>
      <c r="Y96" s="302">
        <v>1</v>
      </c>
      <c r="Z96" s="302">
        <v>1</v>
      </c>
      <c r="AA96" s="302">
        <v>1.03</v>
      </c>
      <c r="AB96" s="330">
        <f t="shared" si="8"/>
        <v>309.515</v>
      </c>
      <c r="AC96" s="331"/>
    </row>
    <row r="97" s="272" customFormat="1" spans="1:29">
      <c r="A97" s="300" t="s">
        <v>9</v>
      </c>
      <c r="B97" s="301" t="s">
        <v>150</v>
      </c>
      <c r="C97" s="301" t="s">
        <v>151</v>
      </c>
      <c r="D97" s="301" t="s">
        <v>151</v>
      </c>
      <c r="E97" s="302" t="s">
        <v>48</v>
      </c>
      <c r="F97" s="303">
        <v>21629</v>
      </c>
      <c r="G97" s="301" t="s">
        <v>49</v>
      </c>
      <c r="H97" s="304" t="s">
        <v>180</v>
      </c>
      <c r="I97" s="320" t="s">
        <v>57</v>
      </c>
      <c r="J97" s="300">
        <v>5</v>
      </c>
      <c r="K97" s="302">
        <v>30</v>
      </c>
      <c r="L97" s="300">
        <v>1999</v>
      </c>
      <c r="M97" s="319">
        <v>4</v>
      </c>
      <c r="N97" s="302">
        <v>29</v>
      </c>
      <c r="O97" s="302">
        <v>24</v>
      </c>
      <c r="P97" s="302">
        <v>142</v>
      </c>
      <c r="Q97" s="324" t="s">
        <v>52</v>
      </c>
      <c r="R97" s="324">
        <f t="shared" si="6"/>
        <v>5</v>
      </c>
      <c r="S97" s="302" t="s">
        <v>52</v>
      </c>
      <c r="T97" s="302" t="s">
        <v>58</v>
      </c>
      <c r="U97" s="302" t="s">
        <v>101</v>
      </c>
      <c r="V97" s="302">
        <v>5</v>
      </c>
      <c r="W97" s="302">
        <v>1.082</v>
      </c>
      <c r="X97" s="302">
        <v>2</v>
      </c>
      <c r="Y97" s="302">
        <v>1</v>
      </c>
      <c r="Z97" s="302">
        <v>1</v>
      </c>
      <c r="AA97" s="302">
        <v>1.03</v>
      </c>
      <c r="AB97" s="330">
        <f t="shared" si="8"/>
        <v>280.3454</v>
      </c>
      <c r="AC97" s="331"/>
    </row>
    <row r="98" s="272" customFormat="1" spans="1:29">
      <c r="A98" s="300" t="s">
        <v>9</v>
      </c>
      <c r="B98" s="301" t="s">
        <v>150</v>
      </c>
      <c r="C98" s="301" t="s">
        <v>151</v>
      </c>
      <c r="D98" s="301" t="s">
        <v>151</v>
      </c>
      <c r="E98" s="302" t="s">
        <v>48</v>
      </c>
      <c r="F98" s="303">
        <v>22005</v>
      </c>
      <c r="G98" s="301" t="s">
        <v>49</v>
      </c>
      <c r="H98" s="304" t="s">
        <v>181</v>
      </c>
      <c r="I98" s="320" t="s">
        <v>57</v>
      </c>
      <c r="J98" s="300">
        <v>5</v>
      </c>
      <c r="K98" s="302">
        <v>30</v>
      </c>
      <c r="L98" s="300">
        <v>1999</v>
      </c>
      <c r="M98" s="319">
        <v>4</v>
      </c>
      <c r="N98" s="302">
        <v>23</v>
      </c>
      <c r="O98" s="302">
        <v>20</v>
      </c>
      <c r="P98" s="302">
        <v>176</v>
      </c>
      <c r="Q98" s="324" t="s">
        <v>52</v>
      </c>
      <c r="R98" s="324">
        <f t="shared" si="6"/>
        <v>3</v>
      </c>
      <c r="S98" s="302" t="s">
        <v>52</v>
      </c>
      <c r="T98" s="302" t="s">
        <v>58</v>
      </c>
      <c r="U98" s="302" t="s">
        <v>101</v>
      </c>
      <c r="V98" s="302">
        <v>5</v>
      </c>
      <c r="W98" s="302">
        <v>1.082</v>
      </c>
      <c r="X98" s="302">
        <v>2</v>
      </c>
      <c r="Y98" s="302">
        <v>1</v>
      </c>
      <c r="Z98" s="302">
        <v>1</v>
      </c>
      <c r="AA98" s="302">
        <v>1.03</v>
      </c>
      <c r="AB98" s="330">
        <f t="shared" si="8"/>
        <v>230.617</v>
      </c>
      <c r="AC98" s="331"/>
    </row>
    <row r="99" s="272" customFormat="1" spans="1:29">
      <c r="A99" s="300" t="s">
        <v>9</v>
      </c>
      <c r="B99" s="301" t="s">
        <v>150</v>
      </c>
      <c r="C99" s="301" t="s">
        <v>151</v>
      </c>
      <c r="D99" s="301" t="s">
        <v>151</v>
      </c>
      <c r="E99" s="302" t="s">
        <v>48</v>
      </c>
      <c r="F99" s="308">
        <v>22006</v>
      </c>
      <c r="G99" s="301" t="s">
        <v>49</v>
      </c>
      <c r="H99" s="304" t="s">
        <v>182</v>
      </c>
      <c r="I99" s="320" t="s">
        <v>57</v>
      </c>
      <c r="J99" s="300">
        <v>5</v>
      </c>
      <c r="K99" s="302">
        <v>30</v>
      </c>
      <c r="L99" s="300">
        <v>1999</v>
      </c>
      <c r="M99" s="319">
        <v>4</v>
      </c>
      <c r="N99" s="302">
        <v>27</v>
      </c>
      <c r="O99" s="302">
        <v>33</v>
      </c>
      <c r="P99" s="302">
        <v>182</v>
      </c>
      <c r="Q99" s="324" t="s">
        <v>52</v>
      </c>
      <c r="R99" s="324">
        <f t="shared" si="6"/>
        <v>-6</v>
      </c>
      <c r="S99" s="302" t="s">
        <v>68</v>
      </c>
      <c r="T99" s="302" t="s">
        <v>58</v>
      </c>
      <c r="U99" s="302" t="s">
        <v>101</v>
      </c>
      <c r="V99" s="302">
        <v>5</v>
      </c>
      <c r="W99" s="302">
        <v>1.082</v>
      </c>
      <c r="X99" s="302">
        <v>2</v>
      </c>
      <c r="Y99" s="302">
        <v>1</v>
      </c>
      <c r="Z99" s="302">
        <v>1</v>
      </c>
      <c r="AA99" s="302">
        <v>1.03</v>
      </c>
      <c r="AB99" s="330">
        <f>((O99*W99)*X99*V99*Y99*Z99*AA99)</f>
        <v>367.7718</v>
      </c>
      <c r="AC99" s="331"/>
    </row>
    <row r="100" s="272" customFormat="1" spans="1:29">
      <c r="A100" s="300" t="s">
        <v>9</v>
      </c>
      <c r="B100" s="301" t="s">
        <v>150</v>
      </c>
      <c r="C100" s="301" t="s">
        <v>151</v>
      </c>
      <c r="D100" s="301" t="s">
        <v>151</v>
      </c>
      <c r="E100" s="302" t="s">
        <v>48</v>
      </c>
      <c r="F100" s="303">
        <v>22007</v>
      </c>
      <c r="G100" s="301" t="s">
        <v>49</v>
      </c>
      <c r="H100" s="304" t="s">
        <v>183</v>
      </c>
      <c r="I100" s="320" t="s">
        <v>57</v>
      </c>
      <c r="J100" s="300">
        <v>5</v>
      </c>
      <c r="K100" s="302">
        <v>30</v>
      </c>
      <c r="L100" s="300">
        <v>1999</v>
      </c>
      <c r="M100" s="319">
        <v>4</v>
      </c>
      <c r="N100" s="302">
        <v>37</v>
      </c>
      <c r="O100" s="302">
        <v>19</v>
      </c>
      <c r="P100" s="302">
        <v>154</v>
      </c>
      <c r="Q100" s="324" t="s">
        <v>52</v>
      </c>
      <c r="R100" s="324">
        <f t="shared" si="6"/>
        <v>18</v>
      </c>
      <c r="S100" s="302" t="s">
        <v>52</v>
      </c>
      <c r="T100" s="302" t="s">
        <v>58</v>
      </c>
      <c r="U100" s="302" t="s">
        <v>101</v>
      </c>
      <c r="V100" s="302">
        <v>5</v>
      </c>
      <c r="W100" s="302">
        <v>1.082</v>
      </c>
      <c r="X100" s="302">
        <v>2</v>
      </c>
      <c r="Y100" s="302">
        <v>1</v>
      </c>
      <c r="Z100" s="302">
        <v>1</v>
      </c>
      <c r="AA100" s="302">
        <v>1.03</v>
      </c>
      <c r="AB100" s="330">
        <f>((O100*W100)+((N100-O100)/4))*V100*X100*Y100*Z100*AA100</f>
        <v>258.0974</v>
      </c>
      <c r="AC100" s="331"/>
    </row>
    <row r="101" s="272" customFormat="1" spans="1:29">
      <c r="A101" s="300" t="s">
        <v>9</v>
      </c>
      <c r="B101" s="301" t="s">
        <v>150</v>
      </c>
      <c r="C101" s="301" t="s">
        <v>151</v>
      </c>
      <c r="D101" s="301" t="s">
        <v>151</v>
      </c>
      <c r="E101" s="302" t="s">
        <v>48</v>
      </c>
      <c r="F101" s="303">
        <v>150158</v>
      </c>
      <c r="G101" s="301" t="s">
        <v>49</v>
      </c>
      <c r="H101" s="304" t="s">
        <v>184</v>
      </c>
      <c r="I101" s="320" t="s">
        <v>57</v>
      </c>
      <c r="J101" s="300">
        <v>5</v>
      </c>
      <c r="K101" s="302">
        <v>40</v>
      </c>
      <c r="L101" s="300">
        <v>2010</v>
      </c>
      <c r="M101" s="319">
        <v>3</v>
      </c>
      <c r="N101" s="302">
        <v>39</v>
      </c>
      <c r="O101" s="302">
        <v>25</v>
      </c>
      <c r="P101" s="302">
        <v>209</v>
      </c>
      <c r="Q101" s="324" t="s">
        <v>68</v>
      </c>
      <c r="R101" s="324">
        <f t="shared" si="6"/>
        <v>14</v>
      </c>
      <c r="S101" s="302" t="s">
        <v>122</v>
      </c>
      <c r="T101" s="302" t="s">
        <v>58</v>
      </c>
      <c r="U101" s="302" t="s">
        <v>101</v>
      </c>
      <c r="V101" s="302">
        <v>5</v>
      </c>
      <c r="W101" s="302">
        <v>1.082</v>
      </c>
      <c r="X101" s="302">
        <v>2</v>
      </c>
      <c r="Y101" s="302">
        <v>1</v>
      </c>
      <c r="Z101" s="302">
        <v>1</v>
      </c>
      <c r="AA101" s="302">
        <v>1</v>
      </c>
      <c r="AB101" s="330">
        <f>P101*X101*Y101*Z101</f>
        <v>418</v>
      </c>
      <c r="AC101" s="331"/>
    </row>
    <row r="102" spans="1:29">
      <c r="A102" s="300" t="s">
        <v>9</v>
      </c>
      <c r="B102" s="301" t="s">
        <v>150</v>
      </c>
      <c r="C102" s="301" t="s">
        <v>151</v>
      </c>
      <c r="D102" s="301" t="s">
        <v>151</v>
      </c>
      <c r="E102" s="302" t="s">
        <v>48</v>
      </c>
      <c r="F102" s="309">
        <v>21630</v>
      </c>
      <c r="G102" s="301" t="s">
        <v>49</v>
      </c>
      <c r="H102" s="304" t="s">
        <v>185</v>
      </c>
      <c r="I102" s="320" t="s">
        <v>57</v>
      </c>
      <c r="J102" s="300">
        <v>5</v>
      </c>
      <c r="K102" s="302">
        <v>40</v>
      </c>
      <c r="L102" s="300">
        <v>1999</v>
      </c>
      <c r="M102" s="319">
        <v>4</v>
      </c>
      <c r="N102" s="302">
        <v>40</v>
      </c>
      <c r="O102" s="302">
        <v>38</v>
      </c>
      <c r="P102" s="302">
        <v>206</v>
      </c>
      <c r="Q102" s="324" t="s">
        <v>52</v>
      </c>
      <c r="R102" s="324">
        <f t="shared" si="6"/>
        <v>2</v>
      </c>
      <c r="S102" s="302" t="s">
        <v>52</v>
      </c>
      <c r="T102" s="302" t="s">
        <v>58</v>
      </c>
      <c r="U102" s="302" t="s">
        <v>101</v>
      </c>
      <c r="V102" s="302">
        <v>5</v>
      </c>
      <c r="W102" s="302">
        <v>1.082</v>
      </c>
      <c r="X102" s="302">
        <v>2</v>
      </c>
      <c r="Y102" s="302">
        <v>1</v>
      </c>
      <c r="Z102" s="302">
        <v>1</v>
      </c>
      <c r="AA102" s="302">
        <v>1.03</v>
      </c>
      <c r="AB102" s="330">
        <f t="shared" ref="AB102:AB117" si="9">((O102*W102)+((N102-O102)/4))*V102*X102*Y102*Z102*AA102</f>
        <v>428.6448</v>
      </c>
      <c r="AC102" s="331"/>
    </row>
    <row r="103" spans="1:29">
      <c r="A103" s="300" t="s">
        <v>9</v>
      </c>
      <c r="B103" s="301" t="s">
        <v>150</v>
      </c>
      <c r="C103" s="301" t="s">
        <v>151</v>
      </c>
      <c r="D103" s="301" t="s">
        <v>151</v>
      </c>
      <c r="E103" s="302" t="s">
        <v>48</v>
      </c>
      <c r="F103" s="303">
        <v>3403</v>
      </c>
      <c r="G103" s="301" t="s">
        <v>49</v>
      </c>
      <c r="H103" s="304" t="s">
        <v>186</v>
      </c>
      <c r="I103" s="320" t="s">
        <v>57</v>
      </c>
      <c r="J103" s="300">
        <v>5</v>
      </c>
      <c r="K103" s="302">
        <v>90</v>
      </c>
      <c r="L103" s="300">
        <v>1971</v>
      </c>
      <c r="M103" s="319">
        <v>4</v>
      </c>
      <c r="N103" s="302">
        <v>86</v>
      </c>
      <c r="O103" s="302">
        <v>53</v>
      </c>
      <c r="P103" s="302">
        <v>449</v>
      </c>
      <c r="Q103" s="324" t="s">
        <v>52</v>
      </c>
      <c r="R103" s="324">
        <f t="shared" si="6"/>
        <v>33</v>
      </c>
      <c r="S103" s="302" t="s">
        <v>52</v>
      </c>
      <c r="T103" s="302" t="s">
        <v>58</v>
      </c>
      <c r="U103" s="302" t="s">
        <v>101</v>
      </c>
      <c r="V103" s="302">
        <v>5</v>
      </c>
      <c r="W103" s="302">
        <v>1.082</v>
      </c>
      <c r="X103" s="302">
        <v>2</v>
      </c>
      <c r="Y103" s="302">
        <v>1</v>
      </c>
      <c r="Z103" s="302">
        <v>1</v>
      </c>
      <c r="AA103" s="302">
        <v>1.03</v>
      </c>
      <c r="AB103" s="330">
        <f t="shared" si="9"/>
        <v>675.6388</v>
      </c>
      <c r="AC103" s="331"/>
    </row>
    <row r="104" spans="1:29">
      <c r="A104" s="300" t="s">
        <v>9</v>
      </c>
      <c r="B104" s="301" t="s">
        <v>150</v>
      </c>
      <c r="C104" s="301" t="s">
        <v>151</v>
      </c>
      <c r="D104" s="301" t="s">
        <v>151</v>
      </c>
      <c r="E104" s="302" t="s">
        <v>48</v>
      </c>
      <c r="F104" s="303">
        <v>21623</v>
      </c>
      <c r="G104" s="301" t="s">
        <v>49</v>
      </c>
      <c r="H104" s="304" t="s">
        <v>187</v>
      </c>
      <c r="I104" s="318" t="s">
        <v>55</v>
      </c>
      <c r="J104" s="300">
        <v>5</v>
      </c>
      <c r="K104" s="302">
        <v>40</v>
      </c>
      <c r="L104" s="300">
        <v>1999</v>
      </c>
      <c r="M104" s="319">
        <v>3</v>
      </c>
      <c r="N104" s="302">
        <v>33</v>
      </c>
      <c r="O104" s="302">
        <v>4</v>
      </c>
      <c r="P104" s="302">
        <v>104</v>
      </c>
      <c r="Q104" s="324" t="s">
        <v>52</v>
      </c>
      <c r="R104" s="324">
        <f t="shared" si="6"/>
        <v>29</v>
      </c>
      <c r="S104" s="302" t="s">
        <v>52</v>
      </c>
      <c r="T104" s="302" t="s">
        <v>61</v>
      </c>
      <c r="U104" s="302" t="s">
        <v>74</v>
      </c>
      <c r="V104" s="302">
        <v>4</v>
      </c>
      <c r="W104" s="302">
        <v>1.1325</v>
      </c>
      <c r="X104" s="302">
        <v>1.5</v>
      </c>
      <c r="Y104" s="302">
        <v>1.07</v>
      </c>
      <c r="Z104" s="302">
        <v>1</v>
      </c>
      <c r="AA104" s="302">
        <v>1</v>
      </c>
      <c r="AB104" s="330">
        <f t="shared" si="9"/>
        <v>75.6276</v>
      </c>
      <c r="AC104" s="331"/>
    </row>
    <row r="105" spans="1:29">
      <c r="A105" s="300" t="s">
        <v>9</v>
      </c>
      <c r="B105" s="301" t="s">
        <v>150</v>
      </c>
      <c r="C105" s="301" t="s">
        <v>151</v>
      </c>
      <c r="D105" s="301" t="s">
        <v>151</v>
      </c>
      <c r="E105" s="302" t="s">
        <v>48</v>
      </c>
      <c r="F105" s="303">
        <v>3411</v>
      </c>
      <c r="G105" s="301" t="s">
        <v>49</v>
      </c>
      <c r="H105" s="304" t="s">
        <v>188</v>
      </c>
      <c r="I105" s="320" t="s">
        <v>57</v>
      </c>
      <c r="J105" s="300">
        <v>5</v>
      </c>
      <c r="K105" s="302">
        <v>67</v>
      </c>
      <c r="L105" s="300">
        <v>1973</v>
      </c>
      <c r="M105" s="319">
        <v>3</v>
      </c>
      <c r="N105" s="302">
        <v>59</v>
      </c>
      <c r="O105" s="302">
        <v>42</v>
      </c>
      <c r="P105" s="302">
        <v>276</v>
      </c>
      <c r="Q105" s="324" t="s">
        <v>52</v>
      </c>
      <c r="R105" s="324">
        <f t="shared" si="6"/>
        <v>17</v>
      </c>
      <c r="S105" s="302" t="s">
        <v>52</v>
      </c>
      <c r="T105" s="302" t="s">
        <v>58</v>
      </c>
      <c r="U105" s="302" t="s">
        <v>104</v>
      </c>
      <c r="V105" s="302">
        <v>5</v>
      </c>
      <c r="W105" s="302">
        <v>1.056</v>
      </c>
      <c r="X105" s="302">
        <v>2</v>
      </c>
      <c r="Y105" s="302">
        <v>1</v>
      </c>
      <c r="Z105" s="302">
        <v>1</v>
      </c>
      <c r="AA105" s="302">
        <v>1</v>
      </c>
      <c r="AB105" s="330">
        <f t="shared" si="9"/>
        <v>486.02</v>
      </c>
      <c r="AC105" s="331"/>
    </row>
    <row r="106" spans="1:29">
      <c r="A106" s="300" t="s">
        <v>9</v>
      </c>
      <c r="B106" s="301" t="s">
        <v>150</v>
      </c>
      <c r="C106" s="301" t="s">
        <v>151</v>
      </c>
      <c r="D106" s="301" t="s">
        <v>151</v>
      </c>
      <c r="E106" s="302" t="s">
        <v>48</v>
      </c>
      <c r="F106" s="303">
        <v>21625</v>
      </c>
      <c r="G106" s="301" t="s">
        <v>66</v>
      </c>
      <c r="H106" s="304" t="s">
        <v>189</v>
      </c>
      <c r="I106" s="320" t="s">
        <v>93</v>
      </c>
      <c r="J106" s="321" t="s">
        <v>169</v>
      </c>
      <c r="K106" s="321" t="s">
        <v>190</v>
      </c>
      <c r="L106" s="300">
        <v>1999</v>
      </c>
      <c r="M106" s="319">
        <v>4</v>
      </c>
      <c r="N106" s="302">
        <v>29</v>
      </c>
      <c r="O106" s="302">
        <v>8</v>
      </c>
      <c r="P106" s="302">
        <v>106</v>
      </c>
      <c r="Q106" s="324" t="s">
        <v>52</v>
      </c>
      <c r="R106" s="324">
        <f t="shared" si="6"/>
        <v>21</v>
      </c>
      <c r="S106" s="302" t="s">
        <v>52</v>
      </c>
      <c r="T106" s="302" t="s">
        <v>53</v>
      </c>
      <c r="U106" s="302" t="s">
        <v>83</v>
      </c>
      <c r="V106" s="302">
        <v>4</v>
      </c>
      <c r="W106" s="302">
        <v>1.12</v>
      </c>
      <c r="X106" s="302">
        <v>1</v>
      </c>
      <c r="Y106" s="302">
        <v>1</v>
      </c>
      <c r="Z106" s="302">
        <v>1</v>
      </c>
      <c r="AA106" s="302">
        <v>1.03</v>
      </c>
      <c r="AB106" s="330">
        <f t="shared" si="9"/>
        <v>58.5452</v>
      </c>
      <c r="AC106" s="331"/>
    </row>
    <row r="107" spans="1:29">
      <c r="A107" s="300" t="s">
        <v>9</v>
      </c>
      <c r="B107" s="301" t="s">
        <v>150</v>
      </c>
      <c r="C107" s="301" t="s">
        <v>151</v>
      </c>
      <c r="D107" s="301" t="s">
        <v>151</v>
      </c>
      <c r="E107" s="302" t="s">
        <v>48</v>
      </c>
      <c r="F107" s="303">
        <v>303405</v>
      </c>
      <c r="G107" s="307" t="s">
        <v>75</v>
      </c>
      <c r="H107" s="304" t="s">
        <v>191</v>
      </c>
      <c r="I107" s="318" t="s">
        <v>55</v>
      </c>
      <c r="J107" s="321" t="s">
        <v>169</v>
      </c>
      <c r="K107" s="321" t="s">
        <v>192</v>
      </c>
      <c r="L107" s="300">
        <v>1972</v>
      </c>
      <c r="M107" s="319">
        <v>3</v>
      </c>
      <c r="N107" s="302">
        <v>15</v>
      </c>
      <c r="O107" s="302">
        <v>15</v>
      </c>
      <c r="P107" s="302">
        <v>88</v>
      </c>
      <c r="Q107" s="324" t="s">
        <v>52</v>
      </c>
      <c r="R107" s="324">
        <f t="shared" si="6"/>
        <v>0</v>
      </c>
      <c r="S107" s="302" t="s">
        <v>52</v>
      </c>
      <c r="T107" s="302" t="s">
        <v>58</v>
      </c>
      <c r="U107" s="302" t="s">
        <v>107</v>
      </c>
      <c r="V107" s="302">
        <v>5</v>
      </c>
      <c r="W107" s="302">
        <v>1.1325</v>
      </c>
      <c r="X107" s="302">
        <v>2</v>
      </c>
      <c r="Y107" s="302">
        <v>1.07</v>
      </c>
      <c r="Z107" s="302">
        <v>1</v>
      </c>
      <c r="AA107" s="302">
        <v>1</v>
      </c>
      <c r="AB107" s="330">
        <f t="shared" si="9"/>
        <v>181.76625</v>
      </c>
      <c r="AC107" s="331"/>
    </row>
    <row r="108" spans="1:29">
      <c r="A108" s="300" t="s">
        <v>9</v>
      </c>
      <c r="B108" s="301" t="s">
        <v>150</v>
      </c>
      <c r="C108" s="301" t="s">
        <v>151</v>
      </c>
      <c r="D108" s="301" t="s">
        <v>151</v>
      </c>
      <c r="E108" s="302" t="s">
        <v>48</v>
      </c>
      <c r="F108" s="303">
        <v>3405</v>
      </c>
      <c r="G108" s="301" t="s">
        <v>164</v>
      </c>
      <c r="H108" s="304" t="s">
        <v>191</v>
      </c>
      <c r="I108" s="318" t="s">
        <v>55</v>
      </c>
      <c r="J108" s="321" t="s">
        <v>169</v>
      </c>
      <c r="K108" s="321" t="s">
        <v>193</v>
      </c>
      <c r="L108" s="300">
        <v>1972</v>
      </c>
      <c r="M108" s="319">
        <v>3</v>
      </c>
      <c r="N108" s="302">
        <v>36</v>
      </c>
      <c r="O108" s="302">
        <v>0</v>
      </c>
      <c r="P108" s="302">
        <v>133</v>
      </c>
      <c r="Q108" s="324" t="s">
        <v>52</v>
      </c>
      <c r="R108" s="324">
        <f t="shared" si="6"/>
        <v>36</v>
      </c>
      <c r="S108" s="302" t="s">
        <v>52</v>
      </c>
      <c r="T108" s="302" t="s">
        <v>58</v>
      </c>
      <c r="U108" s="302" t="s">
        <v>107</v>
      </c>
      <c r="V108" s="302">
        <v>5</v>
      </c>
      <c r="W108" s="302">
        <v>1.1325</v>
      </c>
      <c r="X108" s="302">
        <v>2</v>
      </c>
      <c r="Y108" s="302">
        <v>1.07</v>
      </c>
      <c r="Z108" s="302">
        <v>1</v>
      </c>
      <c r="AA108" s="302">
        <v>1</v>
      </c>
      <c r="AB108" s="330">
        <f t="shared" si="9"/>
        <v>96.3</v>
      </c>
      <c r="AC108" s="331"/>
    </row>
    <row r="109" spans="1:29">
      <c r="A109" s="300" t="s">
        <v>9</v>
      </c>
      <c r="B109" s="301" t="s">
        <v>150</v>
      </c>
      <c r="C109" s="301" t="s">
        <v>151</v>
      </c>
      <c r="D109" s="301" t="s">
        <v>151</v>
      </c>
      <c r="E109" s="302" t="s">
        <v>48</v>
      </c>
      <c r="F109" s="303" t="s">
        <v>194</v>
      </c>
      <c r="G109" s="306" t="s">
        <v>75</v>
      </c>
      <c r="H109" s="304" t="s">
        <v>195</v>
      </c>
      <c r="I109" s="318" t="s">
        <v>51</v>
      </c>
      <c r="J109" s="321" t="s">
        <v>169</v>
      </c>
      <c r="K109" s="321" t="s">
        <v>196</v>
      </c>
      <c r="L109" s="300">
        <v>1966</v>
      </c>
      <c r="M109" s="319">
        <v>4</v>
      </c>
      <c r="N109" s="302">
        <v>40</v>
      </c>
      <c r="O109" s="302">
        <v>24</v>
      </c>
      <c r="P109" s="302">
        <v>136</v>
      </c>
      <c r="Q109" s="324" t="s">
        <v>52</v>
      </c>
      <c r="R109" s="324">
        <f t="shared" si="6"/>
        <v>16</v>
      </c>
      <c r="S109" s="302" t="s">
        <v>52</v>
      </c>
      <c r="T109" s="302" t="s">
        <v>58</v>
      </c>
      <c r="U109" s="302" t="s">
        <v>107</v>
      </c>
      <c r="V109" s="325">
        <v>5</v>
      </c>
      <c r="W109" s="302">
        <v>1.1325</v>
      </c>
      <c r="X109" s="302">
        <v>2</v>
      </c>
      <c r="Y109" s="302">
        <v>1</v>
      </c>
      <c r="Z109" s="302">
        <v>1</v>
      </c>
      <c r="AA109" s="302">
        <v>1.03</v>
      </c>
      <c r="AB109" s="330">
        <f t="shared" si="9"/>
        <v>321.154</v>
      </c>
      <c r="AC109" s="331"/>
    </row>
    <row r="110" spans="1:29">
      <c r="A110" s="300" t="s">
        <v>9</v>
      </c>
      <c r="B110" s="301" t="s">
        <v>150</v>
      </c>
      <c r="C110" s="301" t="s">
        <v>151</v>
      </c>
      <c r="D110" s="301" t="s">
        <v>151</v>
      </c>
      <c r="E110" s="302" t="s">
        <v>48</v>
      </c>
      <c r="F110" s="303" t="s">
        <v>194</v>
      </c>
      <c r="G110" s="306" t="s">
        <v>75</v>
      </c>
      <c r="H110" s="304" t="s">
        <v>195</v>
      </c>
      <c r="I110" s="318" t="s">
        <v>55</v>
      </c>
      <c r="J110" s="321" t="s">
        <v>169</v>
      </c>
      <c r="K110" s="321" t="s">
        <v>197</v>
      </c>
      <c r="L110" s="300">
        <v>1966</v>
      </c>
      <c r="M110" s="319">
        <v>4</v>
      </c>
      <c r="N110" s="302">
        <v>52</v>
      </c>
      <c r="O110" s="302">
        <v>27</v>
      </c>
      <c r="P110" s="302">
        <v>180</v>
      </c>
      <c r="Q110" s="324" t="s">
        <v>52</v>
      </c>
      <c r="R110" s="324">
        <f t="shared" si="6"/>
        <v>25</v>
      </c>
      <c r="S110" s="302" t="s">
        <v>52</v>
      </c>
      <c r="T110" s="302" t="s">
        <v>58</v>
      </c>
      <c r="U110" s="302" t="s">
        <v>107</v>
      </c>
      <c r="V110" s="325">
        <v>5</v>
      </c>
      <c r="W110" s="302">
        <v>1.1325</v>
      </c>
      <c r="X110" s="302">
        <v>2</v>
      </c>
      <c r="Y110" s="302">
        <v>1.07</v>
      </c>
      <c r="Z110" s="302">
        <v>1</v>
      </c>
      <c r="AA110" s="302">
        <v>1.03</v>
      </c>
      <c r="AB110" s="330">
        <f t="shared" si="9"/>
        <v>405.8758775</v>
      </c>
      <c r="AC110" s="331"/>
    </row>
    <row r="111" spans="1:29">
      <c r="A111" s="300" t="s">
        <v>9</v>
      </c>
      <c r="B111" s="301" t="s">
        <v>150</v>
      </c>
      <c r="C111" s="301" t="s">
        <v>151</v>
      </c>
      <c r="D111" s="301" t="s">
        <v>151</v>
      </c>
      <c r="E111" s="302" t="s">
        <v>48</v>
      </c>
      <c r="F111" s="303">
        <v>3399</v>
      </c>
      <c r="G111" s="301" t="s">
        <v>66</v>
      </c>
      <c r="H111" s="304" t="s">
        <v>198</v>
      </c>
      <c r="I111" s="318" t="s">
        <v>51</v>
      </c>
      <c r="J111" s="321">
        <v>4</v>
      </c>
      <c r="K111" s="302">
        <v>40</v>
      </c>
      <c r="L111" s="300">
        <v>1966</v>
      </c>
      <c r="M111" s="319">
        <v>4</v>
      </c>
      <c r="N111" s="302">
        <v>41</v>
      </c>
      <c r="O111" s="302">
        <v>26</v>
      </c>
      <c r="P111" s="302">
        <v>133</v>
      </c>
      <c r="Q111" s="324" t="s">
        <v>52</v>
      </c>
      <c r="R111" s="324">
        <f t="shared" si="6"/>
        <v>15</v>
      </c>
      <c r="S111" s="302" t="s">
        <v>52</v>
      </c>
      <c r="T111" s="302" t="s">
        <v>53</v>
      </c>
      <c r="U111" s="302" t="s">
        <v>83</v>
      </c>
      <c r="V111" s="302">
        <v>4</v>
      </c>
      <c r="W111" s="302">
        <v>1.1</v>
      </c>
      <c r="X111" s="302">
        <v>2</v>
      </c>
      <c r="Y111" s="302">
        <v>1</v>
      </c>
      <c r="Z111" s="302">
        <v>1</v>
      </c>
      <c r="AA111" s="302">
        <v>1.03</v>
      </c>
      <c r="AB111" s="330">
        <f t="shared" si="9"/>
        <v>266.564</v>
      </c>
      <c r="AC111" s="331"/>
    </row>
    <row r="112" spans="1:29">
      <c r="A112" s="300" t="s">
        <v>9</v>
      </c>
      <c r="B112" s="301" t="s">
        <v>150</v>
      </c>
      <c r="C112" s="301" t="s">
        <v>151</v>
      </c>
      <c r="D112" s="301" t="s">
        <v>151</v>
      </c>
      <c r="E112" s="302" t="s">
        <v>48</v>
      </c>
      <c r="F112" s="303">
        <v>3399</v>
      </c>
      <c r="G112" s="301" t="s">
        <v>66</v>
      </c>
      <c r="H112" s="304" t="s">
        <v>198</v>
      </c>
      <c r="I112" s="318" t="s">
        <v>55</v>
      </c>
      <c r="J112" s="321">
        <v>4</v>
      </c>
      <c r="K112" s="302">
        <v>40</v>
      </c>
      <c r="L112" s="300">
        <v>1966</v>
      </c>
      <c r="M112" s="319">
        <v>4</v>
      </c>
      <c r="N112" s="302">
        <v>37</v>
      </c>
      <c r="O112" s="302">
        <v>20</v>
      </c>
      <c r="P112" s="302">
        <v>136</v>
      </c>
      <c r="Q112" s="324" t="s">
        <v>52</v>
      </c>
      <c r="R112" s="324">
        <f t="shared" si="6"/>
        <v>17</v>
      </c>
      <c r="S112" s="302" t="s">
        <v>52</v>
      </c>
      <c r="T112" s="302" t="s">
        <v>53</v>
      </c>
      <c r="U112" s="302" t="s">
        <v>83</v>
      </c>
      <c r="V112" s="302">
        <v>4</v>
      </c>
      <c r="W112" s="302">
        <v>1.1</v>
      </c>
      <c r="X112" s="302">
        <v>2</v>
      </c>
      <c r="Y112" s="302">
        <v>1.07</v>
      </c>
      <c r="Z112" s="302">
        <v>1</v>
      </c>
      <c r="AA112" s="302">
        <v>1.03</v>
      </c>
      <c r="AB112" s="330">
        <f t="shared" si="9"/>
        <v>231.441</v>
      </c>
      <c r="AC112" s="331"/>
    </row>
    <row r="113" spans="1:29">
      <c r="A113" s="300" t="s">
        <v>9</v>
      </c>
      <c r="B113" s="301" t="s">
        <v>150</v>
      </c>
      <c r="C113" s="301" t="s">
        <v>151</v>
      </c>
      <c r="D113" s="301" t="s">
        <v>151</v>
      </c>
      <c r="E113" s="302" t="s">
        <v>48</v>
      </c>
      <c r="F113" s="303">
        <v>19392</v>
      </c>
      <c r="G113" s="301" t="s">
        <v>49</v>
      </c>
      <c r="H113" s="304" t="s">
        <v>199</v>
      </c>
      <c r="I113" s="318" t="s">
        <v>55</v>
      </c>
      <c r="J113" s="300">
        <v>5</v>
      </c>
      <c r="K113" s="302">
        <v>44</v>
      </c>
      <c r="L113" s="300">
        <v>1997</v>
      </c>
      <c r="M113" s="319">
        <v>4</v>
      </c>
      <c r="N113" s="302">
        <v>42</v>
      </c>
      <c r="O113" s="302">
        <v>23</v>
      </c>
      <c r="P113" s="302">
        <v>216</v>
      </c>
      <c r="Q113" s="324" t="s">
        <v>52</v>
      </c>
      <c r="R113" s="324">
        <f t="shared" si="6"/>
        <v>19</v>
      </c>
      <c r="S113" s="302" t="s">
        <v>52</v>
      </c>
      <c r="T113" s="302" t="s">
        <v>61</v>
      </c>
      <c r="U113" s="302" t="s">
        <v>74</v>
      </c>
      <c r="V113" s="302">
        <v>4</v>
      </c>
      <c r="W113" s="302">
        <v>1.1325</v>
      </c>
      <c r="X113" s="302">
        <v>2</v>
      </c>
      <c r="Y113" s="302">
        <v>1.07</v>
      </c>
      <c r="Z113" s="302">
        <v>1</v>
      </c>
      <c r="AA113" s="302">
        <v>1.03</v>
      </c>
      <c r="AB113" s="330">
        <f t="shared" si="9"/>
        <v>271.535398</v>
      </c>
      <c r="AC113" s="331"/>
    </row>
    <row r="114" spans="1:29">
      <c r="A114" s="300" t="s">
        <v>9</v>
      </c>
      <c r="B114" s="301" t="s">
        <v>150</v>
      </c>
      <c r="C114" s="301" t="s">
        <v>151</v>
      </c>
      <c r="D114" s="301" t="s">
        <v>151</v>
      </c>
      <c r="E114" s="302" t="s">
        <v>48</v>
      </c>
      <c r="F114" s="303" t="s">
        <v>200</v>
      </c>
      <c r="G114" s="306" t="s">
        <v>75</v>
      </c>
      <c r="H114" s="304" t="s">
        <v>201</v>
      </c>
      <c r="I114" s="318" t="s">
        <v>51</v>
      </c>
      <c r="J114" s="321" t="s">
        <v>176</v>
      </c>
      <c r="K114" s="321" t="s">
        <v>202</v>
      </c>
      <c r="L114" s="300">
        <v>1966</v>
      </c>
      <c r="M114" s="319">
        <v>4</v>
      </c>
      <c r="N114" s="302">
        <v>39</v>
      </c>
      <c r="O114" s="302">
        <v>33</v>
      </c>
      <c r="P114" s="302">
        <v>126</v>
      </c>
      <c r="Q114" s="324" t="s">
        <v>52</v>
      </c>
      <c r="R114" s="324">
        <f t="shared" si="6"/>
        <v>6</v>
      </c>
      <c r="S114" s="302" t="s">
        <v>52</v>
      </c>
      <c r="T114" s="302" t="s">
        <v>53</v>
      </c>
      <c r="U114" s="302" t="s">
        <v>119</v>
      </c>
      <c r="V114" s="325">
        <v>5</v>
      </c>
      <c r="W114" s="302">
        <v>1.115</v>
      </c>
      <c r="X114" s="302">
        <v>1</v>
      </c>
      <c r="Y114" s="302">
        <v>1</v>
      </c>
      <c r="Z114" s="302">
        <v>1</v>
      </c>
      <c r="AA114" s="302">
        <v>1.03</v>
      </c>
      <c r="AB114" s="330">
        <f t="shared" si="9"/>
        <v>197.21925</v>
      </c>
      <c r="AC114" s="331"/>
    </row>
    <row r="115" spans="1:29">
      <c r="A115" s="300" t="s">
        <v>9</v>
      </c>
      <c r="B115" s="301" t="s">
        <v>150</v>
      </c>
      <c r="C115" s="301" t="s">
        <v>151</v>
      </c>
      <c r="D115" s="301" t="s">
        <v>151</v>
      </c>
      <c r="E115" s="302" t="s">
        <v>48</v>
      </c>
      <c r="F115" s="303">
        <v>34677</v>
      </c>
      <c r="G115" s="301" t="s">
        <v>66</v>
      </c>
      <c r="H115" s="304" t="s">
        <v>203</v>
      </c>
      <c r="I115" s="318" t="s">
        <v>51</v>
      </c>
      <c r="J115" s="321" t="s">
        <v>169</v>
      </c>
      <c r="K115" s="321" t="s">
        <v>204</v>
      </c>
      <c r="L115" s="300">
        <v>1966</v>
      </c>
      <c r="M115" s="319">
        <v>4</v>
      </c>
      <c r="N115" s="302">
        <v>33</v>
      </c>
      <c r="O115" s="302">
        <v>28</v>
      </c>
      <c r="P115" s="302">
        <v>141</v>
      </c>
      <c r="Q115" s="324" t="s">
        <v>52</v>
      </c>
      <c r="R115" s="324">
        <f t="shared" si="6"/>
        <v>5</v>
      </c>
      <c r="S115" s="302" t="s">
        <v>52</v>
      </c>
      <c r="T115" s="302" t="s">
        <v>53</v>
      </c>
      <c r="U115" s="302" t="s">
        <v>119</v>
      </c>
      <c r="V115" s="302">
        <v>4</v>
      </c>
      <c r="W115" s="302">
        <v>1.115</v>
      </c>
      <c r="X115" s="302">
        <v>1</v>
      </c>
      <c r="Y115" s="302">
        <v>1</v>
      </c>
      <c r="Z115" s="302">
        <v>1</v>
      </c>
      <c r="AA115" s="302">
        <v>1.03</v>
      </c>
      <c r="AB115" s="330">
        <f t="shared" si="9"/>
        <v>133.7764</v>
      </c>
      <c r="AC115" s="331"/>
    </row>
    <row r="116" spans="1:29">
      <c r="A116" s="300" t="s">
        <v>9</v>
      </c>
      <c r="B116" s="301" t="s">
        <v>150</v>
      </c>
      <c r="C116" s="301" t="s">
        <v>151</v>
      </c>
      <c r="D116" s="301" t="s">
        <v>151</v>
      </c>
      <c r="E116" s="302" t="s">
        <v>48</v>
      </c>
      <c r="F116" s="303">
        <v>25945</v>
      </c>
      <c r="G116" s="301" t="s">
        <v>66</v>
      </c>
      <c r="H116" s="304" t="s">
        <v>205</v>
      </c>
      <c r="I116" s="318" t="s">
        <v>55</v>
      </c>
      <c r="J116" s="321" t="s">
        <v>176</v>
      </c>
      <c r="K116" s="321" t="s">
        <v>206</v>
      </c>
      <c r="L116" s="300">
        <v>1966</v>
      </c>
      <c r="M116" s="319">
        <v>4</v>
      </c>
      <c r="N116" s="302">
        <v>32</v>
      </c>
      <c r="O116" s="302">
        <v>9</v>
      </c>
      <c r="P116" s="302">
        <v>95</v>
      </c>
      <c r="Q116" s="324" t="s">
        <v>52</v>
      </c>
      <c r="R116" s="324">
        <f t="shared" si="6"/>
        <v>23</v>
      </c>
      <c r="S116" s="302" t="s">
        <v>52</v>
      </c>
      <c r="T116" s="302" t="s">
        <v>53</v>
      </c>
      <c r="U116" s="302" t="s">
        <v>119</v>
      </c>
      <c r="V116" s="302">
        <v>4</v>
      </c>
      <c r="W116" s="302">
        <v>1.115</v>
      </c>
      <c r="X116" s="302">
        <v>1</v>
      </c>
      <c r="Y116" s="302">
        <v>1.07</v>
      </c>
      <c r="Z116" s="302">
        <v>1</v>
      </c>
      <c r="AA116" s="302">
        <v>1.03</v>
      </c>
      <c r="AB116" s="330">
        <f t="shared" si="9"/>
        <v>69.586594</v>
      </c>
      <c r="AC116" s="331"/>
    </row>
    <row r="117" spans="1:29">
      <c r="A117" s="300" t="s">
        <v>9</v>
      </c>
      <c r="B117" s="301" t="s">
        <v>150</v>
      </c>
      <c r="C117" s="301" t="s">
        <v>151</v>
      </c>
      <c r="D117" s="301" t="s">
        <v>151</v>
      </c>
      <c r="E117" s="302" t="s">
        <v>48</v>
      </c>
      <c r="F117" s="303">
        <v>108090</v>
      </c>
      <c r="G117" s="301" t="s">
        <v>66</v>
      </c>
      <c r="H117" s="304" t="s">
        <v>207</v>
      </c>
      <c r="I117" s="318" t="s">
        <v>55</v>
      </c>
      <c r="J117" s="321" t="s">
        <v>176</v>
      </c>
      <c r="K117" s="321" t="s">
        <v>163</v>
      </c>
      <c r="L117" s="300">
        <v>1966</v>
      </c>
      <c r="M117" s="319">
        <v>4</v>
      </c>
      <c r="N117" s="302">
        <v>40</v>
      </c>
      <c r="O117" s="302">
        <v>28</v>
      </c>
      <c r="P117" s="302">
        <v>162</v>
      </c>
      <c r="Q117" s="324" t="s">
        <v>52</v>
      </c>
      <c r="R117" s="324">
        <f t="shared" si="6"/>
        <v>12</v>
      </c>
      <c r="S117" s="302" t="s">
        <v>52</v>
      </c>
      <c r="T117" s="302" t="s">
        <v>53</v>
      </c>
      <c r="U117" s="302" t="s">
        <v>119</v>
      </c>
      <c r="V117" s="302">
        <v>4</v>
      </c>
      <c r="W117" s="302">
        <v>1.115</v>
      </c>
      <c r="X117" s="302">
        <v>1</v>
      </c>
      <c r="Y117" s="302">
        <v>1.07</v>
      </c>
      <c r="Z117" s="302">
        <v>1</v>
      </c>
      <c r="AA117" s="302">
        <v>1.03</v>
      </c>
      <c r="AB117" s="330">
        <f t="shared" si="9"/>
        <v>150.855448</v>
      </c>
      <c r="AC117" s="331"/>
    </row>
    <row r="118" spans="1:29">
      <c r="A118" s="300" t="s">
        <v>9</v>
      </c>
      <c r="B118" s="301" t="s">
        <v>150</v>
      </c>
      <c r="C118" s="301" t="s">
        <v>151</v>
      </c>
      <c r="D118" s="301" t="s">
        <v>151</v>
      </c>
      <c r="E118" s="302" t="s">
        <v>48</v>
      </c>
      <c r="F118" s="308">
        <v>303407</v>
      </c>
      <c r="G118" s="310" t="s">
        <v>164</v>
      </c>
      <c r="H118" s="304" t="s">
        <v>208</v>
      </c>
      <c r="I118" s="318" t="s">
        <v>55</v>
      </c>
      <c r="J118" s="321" t="s">
        <v>169</v>
      </c>
      <c r="K118" s="321" t="s">
        <v>209</v>
      </c>
      <c r="L118" s="300">
        <v>1970</v>
      </c>
      <c r="M118" s="319">
        <v>3</v>
      </c>
      <c r="N118" s="302">
        <v>4</v>
      </c>
      <c r="O118" s="302">
        <v>0</v>
      </c>
      <c r="P118" s="302">
        <v>185</v>
      </c>
      <c r="Q118" s="324" t="s">
        <v>52</v>
      </c>
      <c r="R118" s="324">
        <f t="shared" si="6"/>
        <v>4</v>
      </c>
      <c r="S118" s="302" t="s">
        <v>68</v>
      </c>
      <c r="T118" s="302" t="s">
        <v>61</v>
      </c>
      <c r="U118" s="302" t="s">
        <v>74</v>
      </c>
      <c r="V118" s="302">
        <v>4</v>
      </c>
      <c r="W118" s="302">
        <v>1.1325</v>
      </c>
      <c r="X118" s="302">
        <v>1.5</v>
      </c>
      <c r="Y118" s="302">
        <v>1.07</v>
      </c>
      <c r="Z118" s="302">
        <v>1</v>
      </c>
      <c r="AA118" s="302">
        <v>1</v>
      </c>
      <c r="AB118" s="330">
        <f>((O118*W118)*X118*V118*Y118*Z118*AA118)</f>
        <v>0</v>
      </c>
      <c r="AC118" s="331"/>
    </row>
    <row r="119" spans="1:29">
      <c r="A119" s="300" t="s">
        <v>9</v>
      </c>
      <c r="B119" s="301" t="s">
        <v>150</v>
      </c>
      <c r="C119" s="301" t="s">
        <v>151</v>
      </c>
      <c r="D119" s="301" t="s">
        <v>151</v>
      </c>
      <c r="E119" s="302" t="s">
        <v>48</v>
      </c>
      <c r="F119" s="303">
        <v>3407</v>
      </c>
      <c r="G119" s="306" t="s">
        <v>75</v>
      </c>
      <c r="H119" s="304" t="s">
        <v>208</v>
      </c>
      <c r="I119" s="318" t="s">
        <v>55</v>
      </c>
      <c r="J119" s="321" t="s">
        <v>169</v>
      </c>
      <c r="K119" s="321" t="s">
        <v>210</v>
      </c>
      <c r="L119" s="300">
        <v>1970</v>
      </c>
      <c r="M119" s="319">
        <v>3</v>
      </c>
      <c r="N119" s="302">
        <v>57</v>
      </c>
      <c r="O119" s="302">
        <v>18</v>
      </c>
      <c r="P119" s="302">
        <v>106</v>
      </c>
      <c r="Q119" s="324" t="s">
        <v>52</v>
      </c>
      <c r="R119" s="324">
        <f t="shared" si="6"/>
        <v>39</v>
      </c>
      <c r="S119" s="302" t="s">
        <v>52</v>
      </c>
      <c r="T119" s="302" t="s">
        <v>61</v>
      </c>
      <c r="U119" s="302" t="s">
        <v>74</v>
      </c>
      <c r="V119" s="302">
        <v>4</v>
      </c>
      <c r="W119" s="302">
        <v>1.1325</v>
      </c>
      <c r="X119" s="302">
        <v>1.5</v>
      </c>
      <c r="Y119" s="302">
        <v>1.07</v>
      </c>
      <c r="Z119" s="302">
        <v>1</v>
      </c>
      <c r="AA119" s="302">
        <v>1</v>
      </c>
      <c r="AB119" s="330">
        <f>((O119*W119)+((N119-O119)/4))*V119*X119*Y119*Z119*AA119</f>
        <v>193.4667</v>
      </c>
      <c r="AC119" s="331"/>
    </row>
    <row r="120" spans="1:29">
      <c r="A120" s="300" t="s">
        <v>9</v>
      </c>
      <c r="B120" s="301" t="s">
        <v>150</v>
      </c>
      <c r="C120" s="301" t="s">
        <v>151</v>
      </c>
      <c r="D120" s="301" t="s">
        <v>151</v>
      </c>
      <c r="E120" s="302" t="s">
        <v>48</v>
      </c>
      <c r="F120" s="303"/>
      <c r="G120" s="306" t="s">
        <v>75</v>
      </c>
      <c r="H120" s="304" t="s">
        <v>208</v>
      </c>
      <c r="I120" s="320" t="s">
        <v>57</v>
      </c>
      <c r="J120" s="321">
        <v>4</v>
      </c>
      <c r="K120" s="302"/>
      <c r="L120" s="300"/>
      <c r="M120" s="319">
        <v>3</v>
      </c>
      <c r="N120" s="302">
        <v>26</v>
      </c>
      <c r="O120" s="302">
        <v>9</v>
      </c>
      <c r="P120" s="302"/>
      <c r="Q120" s="324" t="s">
        <v>52</v>
      </c>
      <c r="R120" s="324">
        <f t="shared" si="6"/>
        <v>17</v>
      </c>
      <c r="S120" s="302" t="s">
        <v>52</v>
      </c>
      <c r="T120" s="302" t="s">
        <v>61</v>
      </c>
      <c r="U120" s="302" t="s">
        <v>74</v>
      </c>
      <c r="V120" s="325">
        <v>5</v>
      </c>
      <c r="W120" s="302">
        <v>1.1325</v>
      </c>
      <c r="X120" s="302">
        <v>1.5</v>
      </c>
      <c r="Y120" s="302">
        <v>1</v>
      </c>
      <c r="Z120" s="302">
        <v>1</v>
      </c>
      <c r="AA120" s="302">
        <v>1</v>
      </c>
      <c r="AB120" s="330">
        <f>((O120*W120)+((N120-O120)/4))*V120*X120*Y120*Z120*AA120</f>
        <v>108.31875</v>
      </c>
      <c r="AC120" s="331"/>
    </row>
    <row r="121" spans="1:29">
      <c r="A121" s="300" t="s">
        <v>9</v>
      </c>
      <c r="B121" s="301" t="s">
        <v>150</v>
      </c>
      <c r="C121" s="301" t="s">
        <v>151</v>
      </c>
      <c r="D121" s="301" t="s">
        <v>151</v>
      </c>
      <c r="E121" s="302" t="s">
        <v>48</v>
      </c>
      <c r="F121" s="303">
        <v>3418</v>
      </c>
      <c r="G121" s="301" t="s">
        <v>49</v>
      </c>
      <c r="H121" s="304" t="s">
        <v>211</v>
      </c>
      <c r="I121" s="320" t="s">
        <v>57</v>
      </c>
      <c r="J121" s="300">
        <v>6</v>
      </c>
      <c r="K121" s="302">
        <v>40</v>
      </c>
      <c r="L121" s="300">
        <v>1987</v>
      </c>
      <c r="M121" s="319">
        <v>4</v>
      </c>
      <c r="N121" s="302">
        <v>40</v>
      </c>
      <c r="O121" s="302">
        <v>30</v>
      </c>
      <c r="P121" s="302">
        <v>242</v>
      </c>
      <c r="Q121" s="324" t="s">
        <v>52</v>
      </c>
      <c r="R121" s="324">
        <f t="shared" si="6"/>
        <v>10</v>
      </c>
      <c r="S121" s="302" t="s">
        <v>52</v>
      </c>
      <c r="T121" s="302" t="s">
        <v>130</v>
      </c>
      <c r="U121" s="302" t="s">
        <v>131</v>
      </c>
      <c r="V121" s="302">
        <v>6</v>
      </c>
      <c r="W121" s="302">
        <v>1.065</v>
      </c>
      <c r="X121" s="302">
        <v>4.5</v>
      </c>
      <c r="Y121" s="302">
        <v>1</v>
      </c>
      <c r="Z121" s="302">
        <v>1</v>
      </c>
      <c r="AA121" s="302">
        <v>1.03</v>
      </c>
      <c r="AB121" s="330">
        <f>((O121*W121)+((N121-O121)/4))*V121*X121*Y121*Z121*AA121</f>
        <v>958.0545</v>
      </c>
      <c r="AC121" s="331"/>
    </row>
    <row r="122" spans="1:29">
      <c r="A122" s="300" t="s">
        <v>9</v>
      </c>
      <c r="B122" s="301" t="s">
        <v>150</v>
      </c>
      <c r="C122" s="301" t="s">
        <v>151</v>
      </c>
      <c r="D122" s="301" t="s">
        <v>151</v>
      </c>
      <c r="E122" s="302" t="s">
        <v>48</v>
      </c>
      <c r="F122" s="311">
        <v>92099</v>
      </c>
      <c r="G122" s="301" t="s">
        <v>66</v>
      </c>
      <c r="H122" s="304" t="s">
        <v>212</v>
      </c>
      <c r="I122" s="320" t="s">
        <v>57</v>
      </c>
      <c r="J122" s="321" t="s">
        <v>169</v>
      </c>
      <c r="K122" s="321" t="s">
        <v>213</v>
      </c>
      <c r="L122" s="300">
        <v>2002</v>
      </c>
      <c r="M122" s="319">
        <v>3</v>
      </c>
      <c r="N122" s="302">
        <v>11</v>
      </c>
      <c r="O122" s="302">
        <v>2</v>
      </c>
      <c r="P122" s="302">
        <v>42</v>
      </c>
      <c r="Q122" s="324" t="s">
        <v>52</v>
      </c>
      <c r="R122" s="324">
        <f t="shared" si="6"/>
        <v>9</v>
      </c>
      <c r="S122" s="302" t="s">
        <v>52</v>
      </c>
      <c r="T122" s="302" t="s">
        <v>61</v>
      </c>
      <c r="U122" s="302" t="s">
        <v>135</v>
      </c>
      <c r="V122" s="302">
        <v>4</v>
      </c>
      <c r="W122" s="302">
        <v>1.115</v>
      </c>
      <c r="X122" s="302">
        <v>1.5</v>
      </c>
      <c r="Y122" s="302">
        <v>1</v>
      </c>
      <c r="Z122" s="302">
        <v>1</v>
      </c>
      <c r="AA122" s="302">
        <v>1</v>
      </c>
      <c r="AB122" s="330">
        <f>((O122*W122)+((N122-O122)/4))*V122*X122*Y122*Z122*AA122</f>
        <v>26.88</v>
      </c>
      <c r="AC122" s="331"/>
    </row>
    <row r="123" spans="1:29">
      <c r="A123" s="300" t="s">
        <v>9</v>
      </c>
      <c r="B123" s="301" t="s">
        <v>150</v>
      </c>
      <c r="C123" s="301" t="s">
        <v>151</v>
      </c>
      <c r="D123" s="301" t="s">
        <v>151</v>
      </c>
      <c r="E123" s="302" t="s">
        <v>48</v>
      </c>
      <c r="F123" s="311">
        <v>92099</v>
      </c>
      <c r="G123" s="301" t="s">
        <v>49</v>
      </c>
      <c r="H123" s="304" t="s">
        <v>214</v>
      </c>
      <c r="I123" s="320" t="s">
        <v>57</v>
      </c>
      <c r="J123" s="321" t="s">
        <v>169</v>
      </c>
      <c r="K123" s="321" t="s">
        <v>215</v>
      </c>
      <c r="L123" s="300">
        <v>2002</v>
      </c>
      <c r="M123" s="319">
        <v>3</v>
      </c>
      <c r="N123" s="302">
        <v>2</v>
      </c>
      <c r="O123" s="302"/>
      <c r="P123" s="302">
        <v>7</v>
      </c>
      <c r="Q123" s="324" t="s">
        <v>52</v>
      </c>
      <c r="R123" s="324">
        <f t="shared" si="6"/>
        <v>2</v>
      </c>
      <c r="S123" s="302" t="s">
        <v>52</v>
      </c>
      <c r="T123" s="302" t="s">
        <v>61</v>
      </c>
      <c r="U123" s="302" t="s">
        <v>135</v>
      </c>
      <c r="V123" s="302">
        <v>4</v>
      </c>
      <c r="W123" s="302">
        <v>1.115</v>
      </c>
      <c r="X123" s="302">
        <v>1.5</v>
      </c>
      <c r="Y123" s="302">
        <v>1</v>
      </c>
      <c r="Z123" s="302">
        <v>1</v>
      </c>
      <c r="AA123" s="302">
        <v>1</v>
      </c>
      <c r="AB123" s="330">
        <f>((O123*W123)+((N123-O123)/4))*V123*X123*Y123*Z123*AA123</f>
        <v>3</v>
      </c>
      <c r="AC123" s="331"/>
    </row>
    <row r="124" spans="1:29">
      <c r="A124" s="300" t="s">
        <v>9</v>
      </c>
      <c r="B124" s="301" t="s">
        <v>150</v>
      </c>
      <c r="C124" s="301" t="s">
        <v>151</v>
      </c>
      <c r="D124" s="301" t="s">
        <v>151</v>
      </c>
      <c r="E124" s="302" t="s">
        <v>48</v>
      </c>
      <c r="F124" s="312">
        <v>92099</v>
      </c>
      <c r="G124" s="301" t="s">
        <v>49</v>
      </c>
      <c r="H124" s="304" t="s">
        <v>216</v>
      </c>
      <c r="I124" s="320" t="s">
        <v>57</v>
      </c>
      <c r="J124" s="321" t="s">
        <v>169</v>
      </c>
      <c r="K124" s="321" t="s">
        <v>217</v>
      </c>
      <c r="L124" s="300">
        <v>2002</v>
      </c>
      <c r="M124" s="319">
        <v>3</v>
      </c>
      <c r="N124" s="302">
        <v>6</v>
      </c>
      <c r="O124" s="302">
        <v>6</v>
      </c>
      <c r="P124" s="302">
        <v>29</v>
      </c>
      <c r="Q124" s="324" t="s">
        <v>52</v>
      </c>
      <c r="R124" s="324">
        <f t="shared" si="6"/>
        <v>0</v>
      </c>
      <c r="S124" s="302" t="s">
        <v>68</v>
      </c>
      <c r="T124" s="302" t="s">
        <v>61</v>
      </c>
      <c r="U124" s="302" t="s">
        <v>135</v>
      </c>
      <c r="V124" s="302">
        <v>4</v>
      </c>
      <c r="W124" s="302">
        <v>1.115</v>
      </c>
      <c r="X124" s="302">
        <v>1.5</v>
      </c>
      <c r="Y124" s="302">
        <v>1</v>
      </c>
      <c r="Z124" s="302">
        <v>1</v>
      </c>
      <c r="AA124" s="302">
        <v>1</v>
      </c>
      <c r="AB124" s="330">
        <f>((O124*W124)*X124*V124*Y124*Z124*AA124)</f>
        <v>40.14</v>
      </c>
      <c r="AC124" s="331"/>
    </row>
    <row r="125" spans="1:29">
      <c r="A125" s="300" t="s">
        <v>9</v>
      </c>
      <c r="B125" s="301" t="s">
        <v>150</v>
      </c>
      <c r="C125" s="301" t="s">
        <v>151</v>
      </c>
      <c r="D125" s="301" t="s">
        <v>151</v>
      </c>
      <c r="E125" s="302" t="s">
        <v>48</v>
      </c>
      <c r="F125" s="312">
        <v>92099</v>
      </c>
      <c r="G125" s="301" t="s">
        <v>49</v>
      </c>
      <c r="H125" s="304" t="s">
        <v>218</v>
      </c>
      <c r="I125" s="320" t="s">
        <v>57</v>
      </c>
      <c r="J125" s="321" t="s">
        <v>169</v>
      </c>
      <c r="K125" s="321" t="s">
        <v>219</v>
      </c>
      <c r="L125" s="300">
        <v>2002</v>
      </c>
      <c r="M125" s="319">
        <v>3</v>
      </c>
      <c r="N125" s="302">
        <v>1</v>
      </c>
      <c r="O125" s="302">
        <v>2</v>
      </c>
      <c r="P125" s="302">
        <v>7</v>
      </c>
      <c r="Q125" s="324" t="s">
        <v>52</v>
      </c>
      <c r="R125" s="324">
        <f t="shared" si="6"/>
        <v>-1</v>
      </c>
      <c r="S125" s="302" t="s">
        <v>68</v>
      </c>
      <c r="T125" s="302" t="s">
        <v>61</v>
      </c>
      <c r="U125" s="302" t="s">
        <v>135</v>
      </c>
      <c r="V125" s="302">
        <v>4</v>
      </c>
      <c r="W125" s="302">
        <v>1.115</v>
      </c>
      <c r="X125" s="302">
        <v>1.5</v>
      </c>
      <c r="Y125" s="302">
        <v>1</v>
      </c>
      <c r="Z125" s="302">
        <v>1</v>
      </c>
      <c r="AA125" s="302">
        <v>1</v>
      </c>
      <c r="AB125" s="330">
        <f>((O125*W125)*X125*V125*Y125*Z125*AA125)</f>
        <v>13.38</v>
      </c>
      <c r="AC125" s="331"/>
    </row>
    <row r="126" spans="1:29">
      <c r="A126" s="300" t="s">
        <v>9</v>
      </c>
      <c r="B126" s="301" t="s">
        <v>150</v>
      </c>
      <c r="C126" s="301" t="s">
        <v>151</v>
      </c>
      <c r="D126" s="301" t="s">
        <v>151</v>
      </c>
      <c r="E126" s="302" t="s">
        <v>48</v>
      </c>
      <c r="F126" s="311">
        <v>92099</v>
      </c>
      <c r="G126" s="301" t="s">
        <v>49</v>
      </c>
      <c r="H126" s="304" t="s">
        <v>220</v>
      </c>
      <c r="I126" s="320" t="s">
        <v>57</v>
      </c>
      <c r="J126" s="321" t="s">
        <v>169</v>
      </c>
      <c r="K126" s="321" t="s">
        <v>221</v>
      </c>
      <c r="L126" s="300">
        <v>2002</v>
      </c>
      <c r="M126" s="319">
        <v>3</v>
      </c>
      <c r="N126" s="302">
        <v>1</v>
      </c>
      <c r="O126" s="302"/>
      <c r="P126" s="302">
        <v>2</v>
      </c>
      <c r="Q126" s="324" t="s">
        <v>52</v>
      </c>
      <c r="R126" s="324">
        <f t="shared" si="6"/>
        <v>1</v>
      </c>
      <c r="S126" s="302" t="s">
        <v>52</v>
      </c>
      <c r="T126" s="302" t="s">
        <v>61</v>
      </c>
      <c r="U126" s="302" t="s">
        <v>135</v>
      </c>
      <c r="V126" s="302">
        <v>4</v>
      </c>
      <c r="W126" s="302">
        <v>1.115</v>
      </c>
      <c r="X126" s="302">
        <v>1.5</v>
      </c>
      <c r="Y126" s="302">
        <v>1</v>
      </c>
      <c r="Z126" s="302">
        <v>1</v>
      </c>
      <c r="AA126" s="302">
        <v>1</v>
      </c>
      <c r="AB126" s="330">
        <f>((O126*W126)+((N126-O126)/4))*V126*X126*Y126*Z126*AA126</f>
        <v>1.5</v>
      </c>
      <c r="AC126" s="331"/>
    </row>
    <row r="127" spans="1:29">
      <c r="A127" s="300" t="s">
        <v>9</v>
      </c>
      <c r="B127" s="301" t="s">
        <v>150</v>
      </c>
      <c r="C127" s="301" t="s">
        <v>151</v>
      </c>
      <c r="D127" s="301" t="s">
        <v>151</v>
      </c>
      <c r="E127" s="302" t="s">
        <v>48</v>
      </c>
      <c r="F127" s="312">
        <v>92099</v>
      </c>
      <c r="G127" s="301" t="s">
        <v>49</v>
      </c>
      <c r="H127" s="304" t="s">
        <v>222</v>
      </c>
      <c r="I127" s="320" t="s">
        <v>57</v>
      </c>
      <c r="J127" s="321" t="s">
        <v>169</v>
      </c>
      <c r="K127" s="321" t="s">
        <v>223</v>
      </c>
      <c r="L127" s="300">
        <v>2002</v>
      </c>
      <c r="M127" s="319">
        <v>3</v>
      </c>
      <c r="N127" s="302"/>
      <c r="O127" s="302"/>
      <c r="P127" s="302">
        <v>1</v>
      </c>
      <c r="Q127" s="324" t="s">
        <v>52</v>
      </c>
      <c r="R127" s="324">
        <f t="shared" si="6"/>
        <v>0</v>
      </c>
      <c r="S127" s="302" t="s">
        <v>68</v>
      </c>
      <c r="T127" s="302" t="s">
        <v>61</v>
      </c>
      <c r="U127" s="302" t="s">
        <v>135</v>
      </c>
      <c r="V127" s="302">
        <v>4</v>
      </c>
      <c r="W127" s="302">
        <v>1.115</v>
      </c>
      <c r="X127" s="302">
        <v>1.5</v>
      </c>
      <c r="Y127" s="302">
        <v>1</v>
      </c>
      <c r="Z127" s="302">
        <v>1</v>
      </c>
      <c r="AA127" s="302">
        <v>1</v>
      </c>
      <c r="AB127" s="330">
        <f>((O127*W127)*X127*V127*Y127*Z127*AA127)</f>
        <v>0</v>
      </c>
      <c r="AC127" s="331"/>
    </row>
    <row r="128" spans="1:29">
      <c r="A128" s="300" t="s">
        <v>9</v>
      </c>
      <c r="B128" s="301" t="s">
        <v>150</v>
      </c>
      <c r="C128" s="301" t="s">
        <v>151</v>
      </c>
      <c r="D128" s="301" t="s">
        <v>151</v>
      </c>
      <c r="E128" s="302" t="s">
        <v>48</v>
      </c>
      <c r="F128" s="311">
        <v>92099</v>
      </c>
      <c r="G128" s="301" t="s">
        <v>49</v>
      </c>
      <c r="H128" s="304" t="s">
        <v>224</v>
      </c>
      <c r="I128" s="320" t="s">
        <v>57</v>
      </c>
      <c r="J128" s="321" t="s">
        <v>169</v>
      </c>
      <c r="K128" s="321" t="s">
        <v>215</v>
      </c>
      <c r="L128" s="300">
        <v>2002</v>
      </c>
      <c r="M128" s="319">
        <v>3</v>
      </c>
      <c r="N128" s="302">
        <v>2</v>
      </c>
      <c r="O128" s="302"/>
      <c r="P128" s="302">
        <v>6</v>
      </c>
      <c r="Q128" s="324" t="s">
        <v>52</v>
      </c>
      <c r="R128" s="324">
        <f t="shared" si="6"/>
        <v>2</v>
      </c>
      <c r="S128" s="302" t="s">
        <v>52</v>
      </c>
      <c r="T128" s="302" t="s">
        <v>61</v>
      </c>
      <c r="U128" s="302" t="s">
        <v>135</v>
      </c>
      <c r="V128" s="302">
        <v>4</v>
      </c>
      <c r="W128" s="302">
        <v>1.115</v>
      </c>
      <c r="X128" s="302">
        <v>1.5</v>
      </c>
      <c r="Y128" s="302">
        <v>1</v>
      </c>
      <c r="Z128" s="302">
        <v>1</v>
      </c>
      <c r="AA128" s="302">
        <v>1</v>
      </c>
      <c r="AB128" s="330">
        <f>((O128*W128)+((N128-O128)/4))*V128*X128*Y128*Z128*AA128</f>
        <v>3</v>
      </c>
      <c r="AC128" s="331"/>
    </row>
    <row r="129" spans="1:29">
      <c r="A129" s="300" t="s">
        <v>9</v>
      </c>
      <c r="B129" s="301" t="s">
        <v>150</v>
      </c>
      <c r="C129" s="301" t="s">
        <v>151</v>
      </c>
      <c r="D129" s="301" t="s">
        <v>151</v>
      </c>
      <c r="E129" s="302" t="s">
        <v>48</v>
      </c>
      <c r="F129" s="311">
        <v>92099</v>
      </c>
      <c r="G129" s="301" t="s">
        <v>49</v>
      </c>
      <c r="H129" s="304" t="s">
        <v>225</v>
      </c>
      <c r="I129" s="320" t="s">
        <v>57</v>
      </c>
      <c r="J129" s="321" t="s">
        <v>169</v>
      </c>
      <c r="K129" s="321" t="s">
        <v>215</v>
      </c>
      <c r="L129" s="300">
        <v>2002</v>
      </c>
      <c r="M129" s="319">
        <v>3</v>
      </c>
      <c r="N129" s="302">
        <v>1</v>
      </c>
      <c r="O129" s="302"/>
      <c r="P129" s="302">
        <v>6</v>
      </c>
      <c r="Q129" s="324" t="s">
        <v>52</v>
      </c>
      <c r="R129" s="324">
        <f t="shared" si="6"/>
        <v>1</v>
      </c>
      <c r="S129" s="302" t="s">
        <v>52</v>
      </c>
      <c r="T129" s="302" t="s">
        <v>61</v>
      </c>
      <c r="U129" s="302" t="s">
        <v>135</v>
      </c>
      <c r="V129" s="302">
        <v>4</v>
      </c>
      <c r="W129" s="302">
        <v>1.115</v>
      </c>
      <c r="X129" s="302">
        <v>1.5</v>
      </c>
      <c r="Y129" s="302">
        <v>1</v>
      </c>
      <c r="Z129" s="302">
        <v>1</v>
      </c>
      <c r="AA129" s="302">
        <v>1</v>
      </c>
      <c r="AB129" s="330">
        <f>((O129*W129)+((N129-O129)/4))*V129*X129*Y129*Z129*AA129</f>
        <v>1.5</v>
      </c>
      <c r="AC129" s="331"/>
    </row>
    <row r="130" spans="1:29">
      <c r="A130" s="300" t="s">
        <v>9</v>
      </c>
      <c r="B130" s="301" t="s">
        <v>150</v>
      </c>
      <c r="C130" s="301" t="s">
        <v>151</v>
      </c>
      <c r="D130" s="301" t="s">
        <v>151</v>
      </c>
      <c r="E130" s="302" t="s">
        <v>48</v>
      </c>
      <c r="F130" s="311">
        <v>92099</v>
      </c>
      <c r="G130" s="301" t="s">
        <v>49</v>
      </c>
      <c r="H130" s="304" t="s">
        <v>226</v>
      </c>
      <c r="I130" s="320" t="s">
        <v>57</v>
      </c>
      <c r="J130" s="321" t="s">
        <v>169</v>
      </c>
      <c r="K130" s="321" t="s">
        <v>221</v>
      </c>
      <c r="L130" s="300">
        <v>2002</v>
      </c>
      <c r="M130" s="319">
        <v>3</v>
      </c>
      <c r="N130" s="302">
        <v>3</v>
      </c>
      <c r="O130" s="302">
        <v>2</v>
      </c>
      <c r="P130" s="302">
        <v>9</v>
      </c>
      <c r="Q130" s="324" t="s">
        <v>52</v>
      </c>
      <c r="R130" s="324">
        <f t="shared" si="6"/>
        <v>1</v>
      </c>
      <c r="S130" s="302" t="s">
        <v>52</v>
      </c>
      <c r="T130" s="302" t="s">
        <v>61</v>
      </c>
      <c r="U130" s="302" t="s">
        <v>135</v>
      </c>
      <c r="V130" s="302">
        <v>4</v>
      </c>
      <c r="W130" s="302">
        <v>1.115</v>
      </c>
      <c r="X130" s="302">
        <v>1.5</v>
      </c>
      <c r="Y130" s="302">
        <v>1</v>
      </c>
      <c r="Z130" s="302">
        <v>1</v>
      </c>
      <c r="AA130" s="302">
        <v>1</v>
      </c>
      <c r="AB130" s="330">
        <f>((O130*W130)+((N130-O130)/4))*V130*X130*Y130*Z130*AA130</f>
        <v>14.88</v>
      </c>
      <c r="AC130" s="331"/>
    </row>
    <row r="131" spans="1:29">
      <c r="A131" s="300" t="s">
        <v>9</v>
      </c>
      <c r="B131" s="301" t="s">
        <v>150</v>
      </c>
      <c r="C131" s="301" t="s">
        <v>151</v>
      </c>
      <c r="D131" s="301" t="s">
        <v>151</v>
      </c>
      <c r="E131" s="302" t="s">
        <v>48</v>
      </c>
      <c r="F131" s="312">
        <v>92099</v>
      </c>
      <c r="G131" s="301" t="s">
        <v>49</v>
      </c>
      <c r="H131" s="304" t="s">
        <v>227</v>
      </c>
      <c r="I131" s="320" t="s">
        <v>57</v>
      </c>
      <c r="J131" s="321" t="s">
        <v>169</v>
      </c>
      <c r="K131" s="321" t="s">
        <v>221</v>
      </c>
      <c r="L131" s="300">
        <v>2002</v>
      </c>
      <c r="M131" s="319">
        <v>3</v>
      </c>
      <c r="N131" s="302">
        <v>1</v>
      </c>
      <c r="O131" s="302">
        <v>1</v>
      </c>
      <c r="P131" s="302">
        <v>7</v>
      </c>
      <c r="Q131" s="324" t="s">
        <v>52</v>
      </c>
      <c r="R131" s="324">
        <f t="shared" ref="R131:R194" si="10">N131-O131</f>
        <v>0</v>
      </c>
      <c r="S131" s="302" t="s">
        <v>68</v>
      </c>
      <c r="T131" s="302" t="s">
        <v>61</v>
      </c>
      <c r="U131" s="302" t="s">
        <v>135</v>
      </c>
      <c r="V131" s="302">
        <v>4</v>
      </c>
      <c r="W131" s="302">
        <v>1.115</v>
      </c>
      <c r="X131" s="302">
        <v>1.5</v>
      </c>
      <c r="Y131" s="302">
        <v>1</v>
      </c>
      <c r="Z131" s="302">
        <v>1</v>
      </c>
      <c r="AA131" s="302">
        <v>1</v>
      </c>
      <c r="AB131" s="330">
        <f>((O131*W131)*X131*V131*Y131*Z131*AA131)</f>
        <v>6.69</v>
      </c>
      <c r="AC131" s="331"/>
    </row>
    <row r="132" spans="1:29">
      <c r="A132" s="300" t="s">
        <v>9</v>
      </c>
      <c r="B132" s="301" t="s">
        <v>150</v>
      </c>
      <c r="C132" s="301" t="s">
        <v>151</v>
      </c>
      <c r="D132" s="301" t="s">
        <v>151</v>
      </c>
      <c r="E132" s="302" t="s">
        <v>48</v>
      </c>
      <c r="F132" s="312">
        <v>92099</v>
      </c>
      <c r="G132" s="301" t="s">
        <v>49</v>
      </c>
      <c r="H132" s="304" t="s">
        <v>228</v>
      </c>
      <c r="I132" s="320" t="s">
        <v>57</v>
      </c>
      <c r="J132" s="321" t="s">
        <v>169</v>
      </c>
      <c r="K132" s="321" t="s">
        <v>221</v>
      </c>
      <c r="L132" s="300">
        <v>2002</v>
      </c>
      <c r="M132" s="319">
        <v>3</v>
      </c>
      <c r="N132" s="302"/>
      <c r="O132" s="302"/>
      <c r="P132" s="302">
        <v>0</v>
      </c>
      <c r="Q132" s="324" t="s">
        <v>52</v>
      </c>
      <c r="R132" s="324">
        <f t="shared" si="10"/>
        <v>0</v>
      </c>
      <c r="S132" s="302" t="s">
        <v>68</v>
      </c>
      <c r="T132" s="302" t="s">
        <v>61</v>
      </c>
      <c r="U132" s="302" t="s">
        <v>135</v>
      </c>
      <c r="V132" s="302">
        <v>4</v>
      </c>
      <c r="W132" s="302">
        <v>1.115</v>
      </c>
      <c r="X132" s="302">
        <v>1.5</v>
      </c>
      <c r="Y132" s="302">
        <v>1</v>
      </c>
      <c r="Z132" s="302">
        <v>1</v>
      </c>
      <c r="AA132" s="302">
        <v>1</v>
      </c>
      <c r="AB132" s="330">
        <f>((O132*W132)*X132*V132*Y132*Z132*AA132)</f>
        <v>0</v>
      </c>
      <c r="AC132" s="331"/>
    </row>
    <row r="133" spans="1:29">
      <c r="A133" s="300" t="s">
        <v>9</v>
      </c>
      <c r="B133" s="301" t="s">
        <v>150</v>
      </c>
      <c r="C133" s="301" t="s">
        <v>151</v>
      </c>
      <c r="D133" s="301" t="s">
        <v>151</v>
      </c>
      <c r="E133" s="302" t="s">
        <v>48</v>
      </c>
      <c r="F133" s="303">
        <v>3417</v>
      </c>
      <c r="G133" s="301" t="s">
        <v>49</v>
      </c>
      <c r="H133" s="304" t="s">
        <v>229</v>
      </c>
      <c r="I133" s="320" t="s">
        <v>57</v>
      </c>
      <c r="J133" s="300">
        <v>5</v>
      </c>
      <c r="K133" s="302">
        <v>40</v>
      </c>
      <c r="L133" s="300">
        <v>1987</v>
      </c>
      <c r="M133" s="319">
        <v>5</v>
      </c>
      <c r="N133" s="302">
        <v>40</v>
      </c>
      <c r="O133" s="302">
        <v>31</v>
      </c>
      <c r="P133" s="302">
        <v>192</v>
      </c>
      <c r="Q133" s="324" t="s">
        <v>52</v>
      </c>
      <c r="R133" s="324">
        <f t="shared" si="10"/>
        <v>9</v>
      </c>
      <c r="S133" s="302" t="s">
        <v>52</v>
      </c>
      <c r="T133" s="302" t="s">
        <v>130</v>
      </c>
      <c r="U133" s="302" t="s">
        <v>133</v>
      </c>
      <c r="V133" s="302">
        <v>5</v>
      </c>
      <c r="W133" s="302">
        <v>1.065</v>
      </c>
      <c r="X133" s="302">
        <v>4.5</v>
      </c>
      <c r="Y133" s="302">
        <v>1</v>
      </c>
      <c r="Z133" s="302">
        <v>1</v>
      </c>
      <c r="AA133" s="302">
        <v>1.06</v>
      </c>
      <c r="AB133" s="330">
        <f t="shared" ref="AB133:AB139" si="11">((O133*W133)+((N133-O133)/4))*V133*X133*Y133*Z133*AA133</f>
        <v>841.07025</v>
      </c>
      <c r="AC133" s="331"/>
    </row>
    <row r="134" spans="1:29">
      <c r="A134" s="300" t="s">
        <v>9</v>
      </c>
      <c r="B134" s="301" t="s">
        <v>150</v>
      </c>
      <c r="C134" s="301" t="s">
        <v>151</v>
      </c>
      <c r="D134" s="301" t="s">
        <v>151</v>
      </c>
      <c r="E134" s="302" t="s">
        <v>48</v>
      </c>
      <c r="F134" s="303">
        <v>3416</v>
      </c>
      <c r="G134" s="301" t="s">
        <v>66</v>
      </c>
      <c r="H134" s="304" t="s">
        <v>230</v>
      </c>
      <c r="I134" s="318" t="s">
        <v>51</v>
      </c>
      <c r="J134" s="300">
        <v>4</v>
      </c>
      <c r="K134" s="302">
        <v>40</v>
      </c>
      <c r="L134" s="300">
        <v>1972</v>
      </c>
      <c r="M134" s="319">
        <v>3</v>
      </c>
      <c r="N134" s="302">
        <v>37</v>
      </c>
      <c r="O134" s="302">
        <v>30</v>
      </c>
      <c r="P134" s="302">
        <v>150</v>
      </c>
      <c r="Q134" s="324" t="s">
        <v>52</v>
      </c>
      <c r="R134" s="324">
        <f t="shared" si="10"/>
        <v>7</v>
      </c>
      <c r="S134" s="302" t="s">
        <v>52</v>
      </c>
      <c r="T134" s="302" t="s">
        <v>53</v>
      </c>
      <c r="U134" s="302" t="s">
        <v>138</v>
      </c>
      <c r="V134" s="302">
        <v>4</v>
      </c>
      <c r="W134" s="302">
        <v>1.1</v>
      </c>
      <c r="X134" s="302">
        <v>1</v>
      </c>
      <c r="Y134" s="302">
        <v>1</v>
      </c>
      <c r="Z134" s="302">
        <v>1</v>
      </c>
      <c r="AA134" s="302">
        <v>1</v>
      </c>
      <c r="AB134" s="330">
        <f t="shared" si="11"/>
        <v>139</v>
      </c>
      <c r="AC134" s="331"/>
    </row>
    <row r="135" spans="1:29">
      <c r="A135" s="300" t="s">
        <v>9</v>
      </c>
      <c r="B135" s="301" t="s">
        <v>150</v>
      </c>
      <c r="C135" s="301" t="s">
        <v>151</v>
      </c>
      <c r="D135" s="301" t="s">
        <v>151</v>
      </c>
      <c r="E135" s="302" t="s">
        <v>48</v>
      </c>
      <c r="F135" s="303">
        <v>3416</v>
      </c>
      <c r="G135" s="301" t="s">
        <v>66</v>
      </c>
      <c r="H135" s="304" t="s">
        <v>231</v>
      </c>
      <c r="I135" s="318" t="s">
        <v>55</v>
      </c>
      <c r="J135" s="300">
        <v>4</v>
      </c>
      <c r="K135" s="302">
        <v>80</v>
      </c>
      <c r="L135" s="300">
        <v>1972</v>
      </c>
      <c r="M135" s="319">
        <v>3</v>
      </c>
      <c r="N135" s="302">
        <v>78</v>
      </c>
      <c r="O135" s="302">
        <v>55</v>
      </c>
      <c r="P135" s="302">
        <v>295</v>
      </c>
      <c r="Q135" s="324" t="s">
        <v>52</v>
      </c>
      <c r="R135" s="324">
        <f t="shared" si="10"/>
        <v>23</v>
      </c>
      <c r="S135" s="302" t="s">
        <v>52</v>
      </c>
      <c r="T135" s="302" t="s">
        <v>53</v>
      </c>
      <c r="U135" s="302" t="s">
        <v>138</v>
      </c>
      <c r="V135" s="302">
        <v>4</v>
      </c>
      <c r="W135" s="302">
        <v>1.1</v>
      </c>
      <c r="X135" s="302">
        <v>1</v>
      </c>
      <c r="Y135" s="302">
        <v>1.07</v>
      </c>
      <c r="Z135" s="302">
        <v>1</v>
      </c>
      <c r="AA135" s="302">
        <v>1</v>
      </c>
      <c r="AB135" s="330">
        <f t="shared" si="11"/>
        <v>283.55</v>
      </c>
      <c r="AC135" s="331"/>
    </row>
    <row r="136" spans="1:29">
      <c r="A136" s="300" t="s">
        <v>9</v>
      </c>
      <c r="B136" s="301" t="s">
        <v>150</v>
      </c>
      <c r="C136" s="301" t="s">
        <v>151</v>
      </c>
      <c r="D136" s="301" t="s">
        <v>151</v>
      </c>
      <c r="E136" s="302" t="s">
        <v>48</v>
      </c>
      <c r="F136" s="303">
        <v>3401</v>
      </c>
      <c r="G136" s="301" t="s">
        <v>232</v>
      </c>
      <c r="H136" s="304" t="s">
        <v>233</v>
      </c>
      <c r="I136" s="320" t="s">
        <v>57</v>
      </c>
      <c r="J136" s="300">
        <v>5</v>
      </c>
      <c r="K136" s="302">
        <v>80</v>
      </c>
      <c r="L136" s="300">
        <v>1979</v>
      </c>
      <c r="M136" s="302">
        <v>4</v>
      </c>
      <c r="N136" s="302">
        <v>79</v>
      </c>
      <c r="O136" s="302">
        <v>72</v>
      </c>
      <c r="P136" s="302">
        <v>394</v>
      </c>
      <c r="Q136" s="324" t="s">
        <v>52</v>
      </c>
      <c r="R136" s="324">
        <f t="shared" si="10"/>
        <v>7</v>
      </c>
      <c r="S136" s="302" t="s">
        <v>52</v>
      </c>
      <c r="T136" s="302" t="s">
        <v>53</v>
      </c>
      <c r="U136" s="302" t="s">
        <v>141</v>
      </c>
      <c r="V136" s="302">
        <v>5</v>
      </c>
      <c r="W136" s="302">
        <v>1.1</v>
      </c>
      <c r="X136" s="302">
        <v>1</v>
      </c>
      <c r="Y136" s="302">
        <v>1</v>
      </c>
      <c r="Z136" s="302">
        <v>1</v>
      </c>
      <c r="AA136" s="302">
        <v>1.03</v>
      </c>
      <c r="AB136" s="330">
        <f t="shared" si="11"/>
        <v>416.8925</v>
      </c>
      <c r="AC136" s="331"/>
    </row>
    <row r="137" spans="1:29">
      <c r="A137" s="300" t="s">
        <v>9</v>
      </c>
      <c r="B137" s="301" t="s">
        <v>150</v>
      </c>
      <c r="C137" s="301" t="s">
        <v>151</v>
      </c>
      <c r="D137" s="301" t="s">
        <v>151</v>
      </c>
      <c r="E137" s="302" t="s">
        <v>48</v>
      </c>
      <c r="F137" s="303">
        <v>3406</v>
      </c>
      <c r="G137" s="301" t="s">
        <v>49</v>
      </c>
      <c r="H137" s="305" t="s">
        <v>234</v>
      </c>
      <c r="I137" s="320" t="s">
        <v>57</v>
      </c>
      <c r="J137" s="321" t="s">
        <v>162</v>
      </c>
      <c r="K137" s="321" t="s">
        <v>235</v>
      </c>
      <c r="L137" s="302">
        <v>1970</v>
      </c>
      <c r="M137" s="302">
        <v>3</v>
      </c>
      <c r="N137" s="302">
        <v>37</v>
      </c>
      <c r="O137" s="302">
        <v>20</v>
      </c>
      <c r="P137" s="302">
        <v>148</v>
      </c>
      <c r="Q137" s="324" t="s">
        <v>52</v>
      </c>
      <c r="R137" s="324">
        <f t="shared" si="10"/>
        <v>17</v>
      </c>
      <c r="S137" s="302" t="s">
        <v>52</v>
      </c>
      <c r="T137" s="302" t="s">
        <v>58</v>
      </c>
      <c r="U137" s="302" t="s">
        <v>107</v>
      </c>
      <c r="V137" s="302">
        <v>4</v>
      </c>
      <c r="W137" s="302">
        <v>1.1325</v>
      </c>
      <c r="X137" s="302">
        <v>2</v>
      </c>
      <c r="Y137" s="302">
        <v>1</v>
      </c>
      <c r="Z137" s="302">
        <v>1</v>
      </c>
      <c r="AA137" s="302">
        <v>1</v>
      </c>
      <c r="AB137" s="330">
        <f t="shared" si="11"/>
        <v>215.2</v>
      </c>
      <c r="AC137" s="331"/>
    </row>
    <row r="138" spans="1:29">
      <c r="A138" s="300" t="s">
        <v>9</v>
      </c>
      <c r="B138" s="301" t="s">
        <v>150</v>
      </c>
      <c r="C138" s="301" t="s">
        <v>151</v>
      </c>
      <c r="D138" s="301" t="s">
        <v>151</v>
      </c>
      <c r="E138" s="302" t="s">
        <v>48</v>
      </c>
      <c r="F138" s="303">
        <v>99368</v>
      </c>
      <c r="G138" s="301" t="s">
        <v>66</v>
      </c>
      <c r="H138" s="305" t="s">
        <v>234</v>
      </c>
      <c r="I138" s="318" t="s">
        <v>55</v>
      </c>
      <c r="J138" s="321" t="s">
        <v>176</v>
      </c>
      <c r="K138" s="321" t="s">
        <v>235</v>
      </c>
      <c r="L138" s="302">
        <v>1970</v>
      </c>
      <c r="M138" s="302">
        <v>3</v>
      </c>
      <c r="N138" s="302">
        <v>41</v>
      </c>
      <c r="O138" s="302">
        <v>13</v>
      </c>
      <c r="P138" s="302">
        <v>165</v>
      </c>
      <c r="Q138" s="324" t="s">
        <v>52</v>
      </c>
      <c r="R138" s="324">
        <f t="shared" si="10"/>
        <v>28</v>
      </c>
      <c r="S138" s="302" t="s">
        <v>52</v>
      </c>
      <c r="T138" s="302" t="s">
        <v>58</v>
      </c>
      <c r="U138" s="302" t="s">
        <v>107</v>
      </c>
      <c r="V138" s="302">
        <v>4</v>
      </c>
      <c r="W138" s="302">
        <v>1.1325</v>
      </c>
      <c r="X138" s="302">
        <v>2</v>
      </c>
      <c r="Y138" s="302">
        <v>1.07</v>
      </c>
      <c r="Z138" s="302">
        <v>1</v>
      </c>
      <c r="AA138" s="302">
        <v>1</v>
      </c>
      <c r="AB138" s="330">
        <f t="shared" si="11"/>
        <v>185.9446</v>
      </c>
      <c r="AC138" s="331"/>
    </row>
    <row r="139" spans="1:29">
      <c r="A139" s="300" t="s">
        <v>9</v>
      </c>
      <c r="B139" s="301" t="s">
        <v>150</v>
      </c>
      <c r="C139" s="301" t="s">
        <v>151</v>
      </c>
      <c r="D139" s="301" t="s">
        <v>151</v>
      </c>
      <c r="E139" s="302" t="s">
        <v>48</v>
      </c>
      <c r="F139" s="303">
        <v>21626</v>
      </c>
      <c r="G139" s="301" t="s">
        <v>49</v>
      </c>
      <c r="H139" s="305" t="s">
        <v>236</v>
      </c>
      <c r="I139" s="318" t="s">
        <v>55</v>
      </c>
      <c r="J139" s="300">
        <v>4</v>
      </c>
      <c r="K139" s="302">
        <v>40</v>
      </c>
      <c r="L139" s="302">
        <v>1999</v>
      </c>
      <c r="M139" s="302">
        <v>4</v>
      </c>
      <c r="N139" s="302">
        <v>36</v>
      </c>
      <c r="O139" s="302">
        <v>32</v>
      </c>
      <c r="P139" s="302">
        <v>140</v>
      </c>
      <c r="Q139" s="324" t="s">
        <v>52</v>
      </c>
      <c r="R139" s="324">
        <f t="shared" si="10"/>
        <v>4</v>
      </c>
      <c r="S139" s="302" t="s">
        <v>52</v>
      </c>
      <c r="T139" s="302" t="s">
        <v>53</v>
      </c>
      <c r="U139" s="302" t="s">
        <v>54</v>
      </c>
      <c r="V139" s="302">
        <v>4</v>
      </c>
      <c r="W139" s="302">
        <v>1.12</v>
      </c>
      <c r="X139" s="302">
        <v>1</v>
      </c>
      <c r="Y139" s="302">
        <v>1.07</v>
      </c>
      <c r="Z139" s="302">
        <v>1</v>
      </c>
      <c r="AA139" s="302">
        <v>1.03</v>
      </c>
      <c r="AB139" s="330">
        <f t="shared" si="11"/>
        <v>162.405456</v>
      </c>
      <c r="AC139" s="331"/>
    </row>
    <row r="140" spans="1:29">
      <c r="A140" s="300" t="s">
        <v>9</v>
      </c>
      <c r="B140" s="301" t="s">
        <v>150</v>
      </c>
      <c r="C140" s="301" t="s">
        <v>151</v>
      </c>
      <c r="D140" s="301" t="s">
        <v>151</v>
      </c>
      <c r="E140" s="302" t="s">
        <v>48</v>
      </c>
      <c r="F140" s="303">
        <v>5000545</v>
      </c>
      <c r="G140" s="301" t="s">
        <v>49</v>
      </c>
      <c r="H140" s="304" t="s">
        <v>237</v>
      </c>
      <c r="I140" s="318" t="s">
        <v>55</v>
      </c>
      <c r="J140" s="300">
        <v>3</v>
      </c>
      <c r="K140" s="302">
        <v>30</v>
      </c>
      <c r="L140" s="302">
        <v>2010</v>
      </c>
      <c r="M140" s="302">
        <v>3</v>
      </c>
      <c r="N140" s="302">
        <v>25</v>
      </c>
      <c r="O140" s="302">
        <v>13</v>
      </c>
      <c r="P140" s="302">
        <v>86</v>
      </c>
      <c r="Q140" s="324" t="s">
        <v>68</v>
      </c>
      <c r="R140" s="324">
        <f t="shared" si="10"/>
        <v>12</v>
      </c>
      <c r="S140" s="302" t="s">
        <v>122</v>
      </c>
      <c r="T140" s="302" t="s">
        <v>58</v>
      </c>
      <c r="U140" s="302" t="s">
        <v>238</v>
      </c>
      <c r="V140" s="302">
        <v>3</v>
      </c>
      <c r="W140" s="302">
        <v>1.082</v>
      </c>
      <c r="X140" s="302">
        <v>2</v>
      </c>
      <c r="Y140" s="302">
        <v>1.07</v>
      </c>
      <c r="Z140" s="302">
        <v>1</v>
      </c>
      <c r="AA140" s="302">
        <v>1</v>
      </c>
      <c r="AB140" s="330">
        <f>P140*X140*Y140*Z140</f>
        <v>184.04</v>
      </c>
      <c r="AC140" s="331"/>
    </row>
    <row r="141" spans="1:29">
      <c r="A141" s="300" t="s">
        <v>9</v>
      </c>
      <c r="B141" s="301" t="s">
        <v>150</v>
      </c>
      <c r="C141" s="301" t="s">
        <v>151</v>
      </c>
      <c r="D141" s="301" t="s">
        <v>151</v>
      </c>
      <c r="E141" s="302" t="s">
        <v>48</v>
      </c>
      <c r="F141" s="303">
        <v>3412</v>
      </c>
      <c r="G141" s="301" t="s">
        <v>49</v>
      </c>
      <c r="H141" s="304" t="s">
        <v>239</v>
      </c>
      <c r="I141" s="320" t="s">
        <v>57</v>
      </c>
      <c r="J141" s="300">
        <v>5</v>
      </c>
      <c r="K141" s="302">
        <v>80</v>
      </c>
      <c r="L141" s="302">
        <v>1974</v>
      </c>
      <c r="M141" s="302">
        <v>3</v>
      </c>
      <c r="N141" s="302">
        <v>79</v>
      </c>
      <c r="O141" s="302">
        <v>50</v>
      </c>
      <c r="P141" s="302">
        <v>333</v>
      </c>
      <c r="Q141" s="324" t="s">
        <v>52</v>
      </c>
      <c r="R141" s="324">
        <f t="shared" si="10"/>
        <v>29</v>
      </c>
      <c r="S141" s="302" t="s">
        <v>52</v>
      </c>
      <c r="T141" s="302" t="s">
        <v>130</v>
      </c>
      <c r="U141" s="302" t="s">
        <v>133</v>
      </c>
      <c r="V141" s="302">
        <v>5</v>
      </c>
      <c r="W141" s="302">
        <v>1.065</v>
      </c>
      <c r="X141" s="302">
        <v>4.5</v>
      </c>
      <c r="Y141" s="302">
        <v>1</v>
      </c>
      <c r="Z141" s="302">
        <v>1</v>
      </c>
      <c r="AA141" s="302">
        <v>1</v>
      </c>
      <c r="AB141" s="330">
        <f>((O141*W141)+((N141-O141)/4))*V141*X141*Y141*Z141*AA141</f>
        <v>1361.25</v>
      </c>
      <c r="AC141" s="331"/>
    </row>
    <row r="142" spans="1:29">
      <c r="A142" s="300" t="s">
        <v>9</v>
      </c>
      <c r="B142" s="301" t="s">
        <v>240</v>
      </c>
      <c r="C142" s="301" t="s">
        <v>241</v>
      </c>
      <c r="D142" s="301" t="s">
        <v>151</v>
      </c>
      <c r="E142" s="302" t="s">
        <v>242</v>
      </c>
      <c r="F142" s="303">
        <v>3415</v>
      </c>
      <c r="G142" s="301" t="s">
        <v>49</v>
      </c>
      <c r="H142" s="304" t="s">
        <v>165</v>
      </c>
      <c r="I142" s="318" t="s">
        <v>55</v>
      </c>
      <c r="J142" s="300">
        <v>4</v>
      </c>
      <c r="K142" s="302">
        <v>40</v>
      </c>
      <c r="L142" s="302">
        <v>1985</v>
      </c>
      <c r="M142" s="302">
        <v>5</v>
      </c>
      <c r="N142" s="302">
        <v>37</v>
      </c>
      <c r="O142" s="302">
        <v>24</v>
      </c>
      <c r="P142" s="302">
        <v>168</v>
      </c>
      <c r="Q142" s="324" t="s">
        <v>52</v>
      </c>
      <c r="R142" s="324">
        <f t="shared" si="10"/>
        <v>13</v>
      </c>
      <c r="S142" s="302" t="s">
        <v>52</v>
      </c>
      <c r="T142" s="302" t="s">
        <v>53</v>
      </c>
      <c r="U142" s="302" t="s">
        <v>54</v>
      </c>
      <c r="V142" s="302">
        <v>4</v>
      </c>
      <c r="W142" s="302">
        <v>1.12</v>
      </c>
      <c r="X142" s="302">
        <v>1</v>
      </c>
      <c r="Y142" s="302">
        <v>1.07</v>
      </c>
      <c r="Z142" s="302">
        <v>1.1</v>
      </c>
      <c r="AA142" s="302">
        <v>1.06</v>
      </c>
      <c r="AB142" s="330">
        <f>((O142*W142)+((N142-O142)/4))*V142*X142*Y142*Z142*AA142</f>
        <v>150.3631624</v>
      </c>
      <c r="AC142" s="331"/>
    </row>
    <row r="143" spans="1:29">
      <c r="A143" s="300" t="s">
        <v>9</v>
      </c>
      <c r="B143" s="301" t="s">
        <v>240</v>
      </c>
      <c r="C143" s="301" t="s">
        <v>241</v>
      </c>
      <c r="D143" s="301" t="s">
        <v>151</v>
      </c>
      <c r="E143" s="302" t="s">
        <v>242</v>
      </c>
      <c r="F143" s="303">
        <v>58187</v>
      </c>
      <c r="G143" s="301" t="s">
        <v>49</v>
      </c>
      <c r="H143" s="304" t="s">
        <v>243</v>
      </c>
      <c r="I143" s="320" t="s">
        <v>57</v>
      </c>
      <c r="J143" s="300">
        <v>4</v>
      </c>
      <c r="K143" s="302">
        <v>40</v>
      </c>
      <c r="L143" s="302">
        <v>2002</v>
      </c>
      <c r="M143" s="302">
        <v>3</v>
      </c>
      <c r="N143" s="302">
        <v>26</v>
      </c>
      <c r="O143" s="302">
        <v>9</v>
      </c>
      <c r="P143" s="302">
        <v>119</v>
      </c>
      <c r="Q143" s="324" t="s">
        <v>52</v>
      </c>
      <c r="R143" s="324">
        <f t="shared" si="10"/>
        <v>17</v>
      </c>
      <c r="S143" s="302" t="s">
        <v>52</v>
      </c>
      <c r="T143" s="302" t="s">
        <v>61</v>
      </c>
      <c r="U143" s="302" t="s">
        <v>65</v>
      </c>
      <c r="V143" s="302">
        <v>4</v>
      </c>
      <c r="W143" s="302">
        <v>1.115</v>
      </c>
      <c r="X143" s="302">
        <v>1.5</v>
      </c>
      <c r="Y143" s="302">
        <v>1</v>
      </c>
      <c r="Z143" s="302">
        <v>1.1</v>
      </c>
      <c r="AA143" s="302">
        <v>1</v>
      </c>
      <c r="AB143" s="330">
        <f>((O143*W143)+((N143-O143)/4))*V143*X143*Y143*Z143*AA143</f>
        <v>94.281</v>
      </c>
      <c r="AC143" s="331"/>
    </row>
    <row r="144" spans="1:29">
      <c r="A144" s="300" t="s">
        <v>9</v>
      </c>
      <c r="B144" s="301" t="s">
        <v>240</v>
      </c>
      <c r="C144" s="301" t="s">
        <v>241</v>
      </c>
      <c r="D144" s="301" t="s">
        <v>151</v>
      </c>
      <c r="E144" s="302" t="s">
        <v>242</v>
      </c>
      <c r="F144" s="303">
        <v>58242</v>
      </c>
      <c r="G144" s="301" t="s">
        <v>49</v>
      </c>
      <c r="H144" s="304" t="s">
        <v>244</v>
      </c>
      <c r="I144" s="318" t="s">
        <v>51</v>
      </c>
      <c r="J144" s="300">
        <v>4</v>
      </c>
      <c r="K144" s="302">
        <v>40</v>
      </c>
      <c r="L144" s="302">
        <v>2002</v>
      </c>
      <c r="M144" s="302">
        <v>3</v>
      </c>
      <c r="N144" s="302">
        <v>29</v>
      </c>
      <c r="O144" s="302">
        <v>18</v>
      </c>
      <c r="P144" s="302">
        <v>118</v>
      </c>
      <c r="Q144" s="324" t="s">
        <v>52</v>
      </c>
      <c r="R144" s="324">
        <f t="shared" si="10"/>
        <v>11</v>
      </c>
      <c r="S144" s="302" t="s">
        <v>52</v>
      </c>
      <c r="T144" s="302" t="s">
        <v>61</v>
      </c>
      <c r="U144" s="302" t="s">
        <v>65</v>
      </c>
      <c r="V144" s="302">
        <v>4</v>
      </c>
      <c r="W144" s="302">
        <v>1.115</v>
      </c>
      <c r="X144" s="302">
        <v>1.5</v>
      </c>
      <c r="Y144" s="302">
        <v>1</v>
      </c>
      <c r="Z144" s="302">
        <v>1.1</v>
      </c>
      <c r="AA144" s="302">
        <v>1</v>
      </c>
      <c r="AB144" s="330">
        <f>((O144*W144)+((N144-O144)/4))*V144*X144*Y144*Z144*AA144</f>
        <v>150.612</v>
      </c>
      <c r="AC144" s="331"/>
    </row>
    <row r="145" spans="1:29">
      <c r="A145" s="300" t="s">
        <v>9</v>
      </c>
      <c r="B145" s="301" t="s">
        <v>240</v>
      </c>
      <c r="C145" s="301" t="s">
        <v>241</v>
      </c>
      <c r="D145" s="301" t="s">
        <v>151</v>
      </c>
      <c r="E145" s="302" t="s">
        <v>242</v>
      </c>
      <c r="F145" s="303">
        <v>3397</v>
      </c>
      <c r="G145" s="301" t="s">
        <v>66</v>
      </c>
      <c r="H145" s="304" t="s">
        <v>230</v>
      </c>
      <c r="I145" s="318" t="s">
        <v>55</v>
      </c>
      <c r="J145" s="300">
        <v>4</v>
      </c>
      <c r="K145" s="302">
        <v>42</v>
      </c>
      <c r="L145" s="302">
        <v>1985</v>
      </c>
      <c r="M145" s="302">
        <v>3</v>
      </c>
      <c r="N145" s="302">
        <v>38</v>
      </c>
      <c r="O145" s="302">
        <v>25</v>
      </c>
      <c r="P145" s="302">
        <v>151</v>
      </c>
      <c r="Q145" s="324" t="s">
        <v>52</v>
      </c>
      <c r="R145" s="324">
        <f t="shared" si="10"/>
        <v>13</v>
      </c>
      <c r="S145" s="302" t="s">
        <v>52</v>
      </c>
      <c r="T145" s="302" t="s">
        <v>53</v>
      </c>
      <c r="U145" s="302" t="s">
        <v>138</v>
      </c>
      <c r="V145" s="302">
        <v>4</v>
      </c>
      <c r="W145" s="302">
        <v>1.1</v>
      </c>
      <c r="X145" s="302">
        <v>1</v>
      </c>
      <c r="Y145" s="302">
        <v>1.07</v>
      </c>
      <c r="Z145" s="302">
        <v>1.1</v>
      </c>
      <c r="AA145" s="302">
        <v>1</v>
      </c>
      <c r="AB145" s="330">
        <f>((O145*W145)+((N145-O145)/4))*V145*X145*Y145*Z145*AA145</f>
        <v>144.771</v>
      </c>
      <c r="AC145" s="331"/>
    </row>
    <row r="146" spans="1:29">
      <c r="A146" s="300" t="s">
        <v>9</v>
      </c>
      <c r="B146" s="301" t="s">
        <v>245</v>
      </c>
      <c r="C146" s="301" t="s">
        <v>246</v>
      </c>
      <c r="D146" s="301" t="s">
        <v>151</v>
      </c>
      <c r="E146" s="302" t="s">
        <v>242</v>
      </c>
      <c r="F146" s="303">
        <v>150157</v>
      </c>
      <c r="G146" s="301" t="s">
        <v>49</v>
      </c>
      <c r="H146" s="304" t="s">
        <v>247</v>
      </c>
      <c r="I146" s="318" t="s">
        <v>55</v>
      </c>
      <c r="J146" s="300">
        <v>5</v>
      </c>
      <c r="K146" s="302">
        <v>40</v>
      </c>
      <c r="L146" s="302">
        <v>2010</v>
      </c>
      <c r="M146" s="302">
        <v>4</v>
      </c>
      <c r="N146" s="302">
        <v>36</v>
      </c>
      <c r="O146" s="302">
        <v>12</v>
      </c>
      <c r="P146" s="302">
        <v>136</v>
      </c>
      <c r="Q146" s="324" t="s">
        <v>68</v>
      </c>
      <c r="R146" s="324">
        <f t="shared" si="10"/>
        <v>24</v>
      </c>
      <c r="S146" s="302" t="s">
        <v>122</v>
      </c>
      <c r="T146" s="302" t="s">
        <v>58</v>
      </c>
      <c r="U146" s="302" t="s">
        <v>101</v>
      </c>
      <c r="V146" s="302">
        <v>5</v>
      </c>
      <c r="W146" s="302">
        <v>1.082</v>
      </c>
      <c r="X146" s="302">
        <v>2</v>
      </c>
      <c r="Y146" s="302">
        <v>1.07</v>
      </c>
      <c r="Z146" s="302">
        <v>1.1</v>
      </c>
      <c r="AA146" s="302">
        <v>1.03</v>
      </c>
      <c r="AB146" s="330">
        <f>P146*X146*Y146*Z146</f>
        <v>320.144</v>
      </c>
      <c r="AC146" s="331"/>
    </row>
    <row r="147" spans="1:29">
      <c r="A147" s="300" t="s">
        <v>9</v>
      </c>
      <c r="B147" s="301" t="s">
        <v>245</v>
      </c>
      <c r="C147" s="301" t="s">
        <v>246</v>
      </c>
      <c r="D147" s="301" t="s">
        <v>151</v>
      </c>
      <c r="E147" s="302" t="s">
        <v>242</v>
      </c>
      <c r="F147" s="303">
        <v>3421</v>
      </c>
      <c r="G147" s="301" t="s">
        <v>49</v>
      </c>
      <c r="H147" s="304" t="s">
        <v>248</v>
      </c>
      <c r="I147" s="320" t="s">
        <v>57</v>
      </c>
      <c r="J147" s="300">
        <v>5</v>
      </c>
      <c r="K147" s="302">
        <v>42</v>
      </c>
      <c r="L147" s="302">
        <v>1991</v>
      </c>
      <c r="M147" s="302">
        <v>4</v>
      </c>
      <c r="N147" s="302">
        <v>11</v>
      </c>
      <c r="O147" s="302">
        <v>7</v>
      </c>
      <c r="P147" s="302">
        <v>61</v>
      </c>
      <c r="Q147" s="324" t="s">
        <v>52</v>
      </c>
      <c r="R147" s="324">
        <f t="shared" si="10"/>
        <v>4</v>
      </c>
      <c r="S147" s="302" t="s">
        <v>52</v>
      </c>
      <c r="T147" s="302" t="s">
        <v>58</v>
      </c>
      <c r="U147" s="302" t="s">
        <v>101</v>
      </c>
      <c r="V147" s="302">
        <v>5</v>
      </c>
      <c r="W147" s="302">
        <v>1.082</v>
      </c>
      <c r="X147" s="302">
        <v>2</v>
      </c>
      <c r="Y147" s="302">
        <v>1</v>
      </c>
      <c r="Z147" s="302">
        <v>1.1</v>
      </c>
      <c r="AA147" s="302">
        <v>1.03</v>
      </c>
      <c r="AB147" s="330">
        <f>((O147*W147)+((N147-O147)/4))*V147*X147*Y147*Z147*AA147</f>
        <v>97.14342</v>
      </c>
      <c r="AC147" s="331"/>
    </row>
    <row r="148" spans="1:29">
      <c r="A148" s="300" t="s">
        <v>9</v>
      </c>
      <c r="B148" s="301" t="s">
        <v>245</v>
      </c>
      <c r="C148" s="301" t="s">
        <v>246</v>
      </c>
      <c r="D148" s="301" t="s">
        <v>151</v>
      </c>
      <c r="E148" s="302" t="s">
        <v>242</v>
      </c>
      <c r="F148" s="303">
        <v>5000544</v>
      </c>
      <c r="G148" s="301" t="s">
        <v>66</v>
      </c>
      <c r="H148" s="304" t="s">
        <v>191</v>
      </c>
      <c r="I148" s="318" t="s">
        <v>55</v>
      </c>
      <c r="J148" s="300">
        <v>4</v>
      </c>
      <c r="K148" s="302">
        <v>40</v>
      </c>
      <c r="L148" s="302">
        <v>2009</v>
      </c>
      <c r="M148" s="302">
        <v>3</v>
      </c>
      <c r="N148" s="302">
        <v>17</v>
      </c>
      <c r="O148" s="302">
        <v>6</v>
      </c>
      <c r="P148" s="302">
        <v>43</v>
      </c>
      <c r="Q148" s="324" t="s">
        <v>68</v>
      </c>
      <c r="R148" s="324">
        <f t="shared" si="10"/>
        <v>11</v>
      </c>
      <c r="S148" s="302" t="s">
        <v>122</v>
      </c>
      <c r="T148" s="302" t="s">
        <v>58</v>
      </c>
      <c r="U148" s="302" t="s">
        <v>107</v>
      </c>
      <c r="V148" s="302">
        <v>4</v>
      </c>
      <c r="W148" s="302">
        <v>1.1325</v>
      </c>
      <c r="X148" s="302">
        <v>2</v>
      </c>
      <c r="Y148" s="302">
        <v>1.07</v>
      </c>
      <c r="Z148" s="302">
        <v>1.1</v>
      </c>
      <c r="AA148" s="302">
        <v>1</v>
      </c>
      <c r="AB148" s="330">
        <f>P148*X148*Y148*Z148</f>
        <v>101.222</v>
      </c>
      <c r="AC148" s="331"/>
    </row>
    <row r="149" spans="1:29">
      <c r="A149" s="300" t="s">
        <v>9</v>
      </c>
      <c r="B149" s="301" t="s">
        <v>245</v>
      </c>
      <c r="C149" s="301" t="s">
        <v>246</v>
      </c>
      <c r="D149" s="301" t="s">
        <v>151</v>
      </c>
      <c r="E149" s="302" t="s">
        <v>242</v>
      </c>
      <c r="F149" s="308">
        <v>3422</v>
      </c>
      <c r="G149" s="301" t="s">
        <v>66</v>
      </c>
      <c r="H149" s="304" t="s">
        <v>249</v>
      </c>
      <c r="I149" s="318" t="s">
        <v>55</v>
      </c>
      <c r="J149" s="300">
        <v>5</v>
      </c>
      <c r="K149" s="302">
        <v>0</v>
      </c>
      <c r="L149" s="302">
        <v>1991</v>
      </c>
      <c r="M149" s="302">
        <v>3</v>
      </c>
      <c r="N149" s="302"/>
      <c r="O149" s="302">
        <v>1</v>
      </c>
      <c r="P149" s="302">
        <v>20</v>
      </c>
      <c r="Q149" s="324" t="s">
        <v>52</v>
      </c>
      <c r="R149" s="324">
        <f t="shared" si="10"/>
        <v>-1</v>
      </c>
      <c r="S149" s="302" t="s">
        <v>68</v>
      </c>
      <c r="T149" s="302" t="s">
        <v>61</v>
      </c>
      <c r="U149" s="302" t="s">
        <v>138</v>
      </c>
      <c r="V149" s="302">
        <v>4</v>
      </c>
      <c r="W149" s="302">
        <v>1.1</v>
      </c>
      <c r="X149" s="302">
        <v>1</v>
      </c>
      <c r="Y149" s="302">
        <v>1.07</v>
      </c>
      <c r="Z149" s="302">
        <v>1.1</v>
      </c>
      <c r="AA149" s="302">
        <v>1</v>
      </c>
      <c r="AB149" s="330">
        <f>((O149*W149)*X149*V149*Y149*Z149*AA149)</f>
        <v>5.1788</v>
      </c>
      <c r="AC149" s="331"/>
    </row>
    <row r="150" spans="1:29">
      <c r="A150" s="300" t="s">
        <v>9</v>
      </c>
      <c r="B150" s="301" t="s">
        <v>250</v>
      </c>
      <c r="C150" s="301" t="s">
        <v>251</v>
      </c>
      <c r="D150" s="301" t="s">
        <v>151</v>
      </c>
      <c r="E150" s="302" t="s">
        <v>242</v>
      </c>
      <c r="F150" s="303">
        <v>58200</v>
      </c>
      <c r="G150" s="301" t="s">
        <v>49</v>
      </c>
      <c r="H150" s="304" t="s">
        <v>252</v>
      </c>
      <c r="I150" s="320" t="s">
        <v>57</v>
      </c>
      <c r="J150" s="300">
        <v>5</v>
      </c>
      <c r="K150" s="302">
        <v>40</v>
      </c>
      <c r="L150" s="302">
        <v>2002</v>
      </c>
      <c r="M150" s="302">
        <v>3</v>
      </c>
      <c r="N150" s="302">
        <v>24</v>
      </c>
      <c r="O150" s="302">
        <v>8</v>
      </c>
      <c r="P150" s="302">
        <v>69</v>
      </c>
      <c r="Q150" s="324" t="s">
        <v>52</v>
      </c>
      <c r="R150" s="324">
        <f t="shared" si="10"/>
        <v>16</v>
      </c>
      <c r="S150" s="302" t="s">
        <v>52</v>
      </c>
      <c r="T150" s="302" t="s">
        <v>58</v>
      </c>
      <c r="U150" s="302" t="s">
        <v>59</v>
      </c>
      <c r="V150" s="302">
        <v>5</v>
      </c>
      <c r="W150" s="302">
        <v>1.05</v>
      </c>
      <c r="X150" s="302">
        <v>2</v>
      </c>
      <c r="Y150" s="302">
        <v>1</v>
      </c>
      <c r="Z150" s="302">
        <v>1.1</v>
      </c>
      <c r="AA150" s="302">
        <v>1</v>
      </c>
      <c r="AB150" s="330">
        <f>((O150*W150)+((N150-O150)/4))*V150*X150*Y150*Z150*AA150</f>
        <v>136.4</v>
      </c>
      <c r="AC150" s="331"/>
    </row>
    <row r="151" spans="1:29">
      <c r="A151" s="300" t="s">
        <v>9</v>
      </c>
      <c r="B151" s="301" t="s">
        <v>253</v>
      </c>
      <c r="C151" s="301" t="s">
        <v>254</v>
      </c>
      <c r="D151" s="301" t="s">
        <v>151</v>
      </c>
      <c r="E151" s="302" t="s">
        <v>242</v>
      </c>
      <c r="F151" s="303">
        <v>58188</v>
      </c>
      <c r="G151" s="301" t="s">
        <v>49</v>
      </c>
      <c r="H151" s="304" t="s">
        <v>153</v>
      </c>
      <c r="I151" s="320" t="s">
        <v>57</v>
      </c>
      <c r="J151" s="300">
        <v>5</v>
      </c>
      <c r="K151" s="302">
        <v>40</v>
      </c>
      <c r="L151" s="302">
        <v>2002</v>
      </c>
      <c r="M151" s="302">
        <v>4</v>
      </c>
      <c r="N151" s="302">
        <v>39</v>
      </c>
      <c r="O151" s="302">
        <v>31</v>
      </c>
      <c r="P151" s="302">
        <v>197</v>
      </c>
      <c r="Q151" s="324" t="s">
        <v>52</v>
      </c>
      <c r="R151" s="324">
        <f t="shared" si="10"/>
        <v>8</v>
      </c>
      <c r="S151" s="302" t="s">
        <v>52</v>
      </c>
      <c r="T151" s="302" t="s">
        <v>58</v>
      </c>
      <c r="U151" s="302" t="s">
        <v>59</v>
      </c>
      <c r="V151" s="302">
        <v>5</v>
      </c>
      <c r="W151" s="302">
        <v>1.05</v>
      </c>
      <c r="X151" s="302">
        <v>2</v>
      </c>
      <c r="Y151" s="302">
        <v>1</v>
      </c>
      <c r="Z151" s="302">
        <v>1.1</v>
      </c>
      <c r="AA151" s="302">
        <v>1.03</v>
      </c>
      <c r="AB151" s="330">
        <f>((O151*W151)+((N151-O151)/4))*V151*X151*Y151*Z151*AA151</f>
        <v>391.4515</v>
      </c>
      <c r="AC151" s="331"/>
    </row>
    <row r="152" spans="1:29">
      <c r="A152" s="300" t="s">
        <v>9</v>
      </c>
      <c r="B152" s="301" t="s">
        <v>253</v>
      </c>
      <c r="C152" s="301" t="s">
        <v>254</v>
      </c>
      <c r="D152" s="301" t="s">
        <v>151</v>
      </c>
      <c r="E152" s="302" t="s">
        <v>242</v>
      </c>
      <c r="F152" s="303">
        <v>1148389</v>
      </c>
      <c r="G152" s="301" t="s">
        <v>49</v>
      </c>
      <c r="H152" s="305" t="s">
        <v>255</v>
      </c>
      <c r="I152" s="320" t="s">
        <v>57</v>
      </c>
      <c r="J152" s="300">
        <v>5</v>
      </c>
      <c r="K152" s="302">
        <v>40</v>
      </c>
      <c r="L152" s="302">
        <v>2009</v>
      </c>
      <c r="M152" s="302">
        <v>3</v>
      </c>
      <c r="N152" s="302">
        <v>31</v>
      </c>
      <c r="O152" s="302">
        <v>12</v>
      </c>
      <c r="P152" s="302">
        <v>134</v>
      </c>
      <c r="Q152" s="324" t="s">
        <v>68</v>
      </c>
      <c r="R152" s="324">
        <f t="shared" si="10"/>
        <v>19</v>
      </c>
      <c r="S152" s="302" t="s">
        <v>122</v>
      </c>
      <c r="T152" s="302" t="s">
        <v>58</v>
      </c>
      <c r="U152" s="302" t="s">
        <v>101</v>
      </c>
      <c r="V152" s="302">
        <v>5</v>
      </c>
      <c r="W152" s="302">
        <v>1.082</v>
      </c>
      <c r="X152" s="302">
        <v>2</v>
      </c>
      <c r="Y152" s="302">
        <v>1</v>
      </c>
      <c r="Z152" s="302">
        <v>1.1</v>
      </c>
      <c r="AA152" s="302">
        <v>1</v>
      </c>
      <c r="AB152" s="330">
        <f>P152*X152*Y152*Z152</f>
        <v>294.8</v>
      </c>
      <c r="AC152" s="331"/>
    </row>
    <row r="153" spans="1:29">
      <c r="A153" s="300" t="s">
        <v>9</v>
      </c>
      <c r="B153" s="301" t="s">
        <v>253</v>
      </c>
      <c r="C153" s="301" t="s">
        <v>254</v>
      </c>
      <c r="D153" s="301" t="s">
        <v>151</v>
      </c>
      <c r="E153" s="302" t="s">
        <v>242</v>
      </c>
      <c r="F153" s="303">
        <v>1147332</v>
      </c>
      <c r="G153" s="301" t="s">
        <v>49</v>
      </c>
      <c r="H153" s="305" t="s">
        <v>256</v>
      </c>
      <c r="I153" s="320" t="s">
        <v>57</v>
      </c>
      <c r="J153" s="300">
        <v>5</v>
      </c>
      <c r="K153" s="302">
        <v>40</v>
      </c>
      <c r="L153" s="302">
        <v>1999</v>
      </c>
      <c r="M153" s="302">
        <v>2</v>
      </c>
      <c r="N153" s="302">
        <v>21</v>
      </c>
      <c r="O153" s="302">
        <v>13</v>
      </c>
      <c r="P153" s="302">
        <v>103</v>
      </c>
      <c r="Q153" s="324" t="s">
        <v>52</v>
      </c>
      <c r="R153" s="324">
        <f t="shared" si="10"/>
        <v>8</v>
      </c>
      <c r="S153" s="302" t="s">
        <v>52</v>
      </c>
      <c r="T153" s="302" t="s">
        <v>58</v>
      </c>
      <c r="U153" s="302" t="s">
        <v>101</v>
      </c>
      <c r="V153" s="302">
        <v>5</v>
      </c>
      <c r="W153" s="302">
        <v>1.082</v>
      </c>
      <c r="X153" s="302">
        <v>2</v>
      </c>
      <c r="Y153" s="302">
        <v>1</v>
      </c>
      <c r="Z153" s="302">
        <v>1.1</v>
      </c>
      <c r="AA153" s="302">
        <v>0.9</v>
      </c>
      <c r="AB153" s="330">
        <f>((O153*W153)+((N153-O153)/4))*V153*X153*Y153*Z153*AA153</f>
        <v>159.0534</v>
      </c>
      <c r="AC153" s="331"/>
    </row>
    <row r="154" spans="1:29">
      <c r="A154" s="300" t="s">
        <v>9</v>
      </c>
      <c r="B154" s="301" t="s">
        <v>253</v>
      </c>
      <c r="C154" s="301" t="s">
        <v>254</v>
      </c>
      <c r="D154" s="301" t="s">
        <v>151</v>
      </c>
      <c r="E154" s="302" t="s">
        <v>242</v>
      </c>
      <c r="F154" s="303">
        <v>150159</v>
      </c>
      <c r="G154" s="301" t="s">
        <v>49</v>
      </c>
      <c r="H154" s="304" t="s">
        <v>178</v>
      </c>
      <c r="I154" s="320" t="s">
        <v>57</v>
      </c>
      <c r="J154" s="300">
        <v>5</v>
      </c>
      <c r="K154" s="302">
        <v>40</v>
      </c>
      <c r="L154" s="302">
        <v>2010</v>
      </c>
      <c r="M154" s="302">
        <v>4</v>
      </c>
      <c r="N154" s="302">
        <v>40</v>
      </c>
      <c r="O154" s="302">
        <v>34</v>
      </c>
      <c r="P154" s="302">
        <v>197</v>
      </c>
      <c r="Q154" s="324" t="s">
        <v>68</v>
      </c>
      <c r="R154" s="324">
        <f t="shared" si="10"/>
        <v>6</v>
      </c>
      <c r="S154" s="302" t="s">
        <v>122</v>
      </c>
      <c r="T154" s="302" t="s">
        <v>58</v>
      </c>
      <c r="U154" s="302" t="s">
        <v>101</v>
      </c>
      <c r="V154" s="302">
        <v>5</v>
      </c>
      <c r="W154" s="302">
        <v>1.082</v>
      </c>
      <c r="X154" s="302">
        <v>2</v>
      </c>
      <c r="Y154" s="302">
        <v>1</v>
      </c>
      <c r="Z154" s="302">
        <v>1.1</v>
      </c>
      <c r="AA154" s="302">
        <v>1.03</v>
      </c>
      <c r="AB154" s="330">
        <f>P154*X154*Y154*Z154</f>
        <v>433.4</v>
      </c>
      <c r="AC154" s="331"/>
    </row>
    <row r="155" spans="1:29">
      <c r="A155" s="300" t="s">
        <v>9</v>
      </c>
      <c r="B155" s="301" t="s">
        <v>253</v>
      </c>
      <c r="C155" s="301" t="s">
        <v>254</v>
      </c>
      <c r="D155" s="301" t="s">
        <v>151</v>
      </c>
      <c r="E155" s="302" t="s">
        <v>242</v>
      </c>
      <c r="F155" s="303">
        <v>58202</v>
      </c>
      <c r="G155" s="301" t="s">
        <v>49</v>
      </c>
      <c r="H155" s="305" t="s">
        <v>257</v>
      </c>
      <c r="I155" s="320" t="s">
        <v>57</v>
      </c>
      <c r="J155" s="300">
        <v>5</v>
      </c>
      <c r="K155" s="302">
        <v>40</v>
      </c>
      <c r="L155" s="302">
        <v>2002</v>
      </c>
      <c r="M155" s="302">
        <v>4</v>
      </c>
      <c r="N155" s="302">
        <v>39</v>
      </c>
      <c r="O155" s="302">
        <v>28</v>
      </c>
      <c r="P155" s="302">
        <v>188</v>
      </c>
      <c r="Q155" s="324" t="s">
        <v>52</v>
      </c>
      <c r="R155" s="324">
        <f t="shared" si="10"/>
        <v>11</v>
      </c>
      <c r="S155" s="302" t="s">
        <v>52</v>
      </c>
      <c r="T155" s="302" t="s">
        <v>130</v>
      </c>
      <c r="U155" s="302" t="s">
        <v>133</v>
      </c>
      <c r="V155" s="302">
        <v>5</v>
      </c>
      <c r="W155" s="302">
        <v>1.065</v>
      </c>
      <c r="X155" s="302">
        <v>4.5</v>
      </c>
      <c r="Y155" s="302">
        <v>1</v>
      </c>
      <c r="Z155" s="302">
        <v>1.1</v>
      </c>
      <c r="AA155" s="302">
        <v>1.03</v>
      </c>
      <c r="AB155" s="330">
        <f>((O155*W155)+((N155-O155)/4))*V155*X155*Y155*Z155*AA155</f>
        <v>830.290725</v>
      </c>
      <c r="AC155" s="331"/>
    </row>
    <row r="156" spans="1:29">
      <c r="A156" s="300" t="s">
        <v>9</v>
      </c>
      <c r="B156" s="301" t="s">
        <v>253</v>
      </c>
      <c r="C156" s="301" t="s">
        <v>254</v>
      </c>
      <c r="D156" s="301" t="s">
        <v>151</v>
      </c>
      <c r="E156" s="302" t="s">
        <v>242</v>
      </c>
      <c r="F156" s="308">
        <v>58232</v>
      </c>
      <c r="G156" s="301" t="s">
        <v>258</v>
      </c>
      <c r="H156" s="304" t="s">
        <v>259</v>
      </c>
      <c r="I156" s="318" t="s">
        <v>55</v>
      </c>
      <c r="J156" s="300">
        <v>3</v>
      </c>
      <c r="K156" s="302">
        <v>60</v>
      </c>
      <c r="L156" s="302">
        <v>2002</v>
      </c>
      <c r="M156" s="302">
        <v>3</v>
      </c>
      <c r="N156" s="302">
        <v>11</v>
      </c>
      <c r="O156" s="302">
        <v>13</v>
      </c>
      <c r="P156" s="302">
        <v>46</v>
      </c>
      <c r="Q156" s="324" t="s">
        <v>52</v>
      </c>
      <c r="R156" s="324">
        <f t="shared" si="10"/>
        <v>-2</v>
      </c>
      <c r="S156" s="302" t="s">
        <v>68</v>
      </c>
      <c r="T156" s="302" t="s">
        <v>58</v>
      </c>
      <c r="U156" s="302" t="s">
        <v>238</v>
      </c>
      <c r="V156" s="302">
        <v>3</v>
      </c>
      <c r="W156" s="302">
        <v>1.082</v>
      </c>
      <c r="X156" s="302">
        <v>2</v>
      </c>
      <c r="Y156" s="302">
        <v>1.07</v>
      </c>
      <c r="Z156" s="302">
        <v>1.1</v>
      </c>
      <c r="AA156" s="302">
        <v>1</v>
      </c>
      <c r="AB156" s="330">
        <f>((O156*W156)*X156*V156*Y156*Z156*AA156)</f>
        <v>99.334092</v>
      </c>
      <c r="AC156" s="331"/>
    </row>
    <row r="157" spans="1:29">
      <c r="A157" s="300" t="s">
        <v>9</v>
      </c>
      <c r="B157" s="301" t="s">
        <v>253</v>
      </c>
      <c r="C157" s="301" t="s">
        <v>254</v>
      </c>
      <c r="D157" s="301" t="s">
        <v>151</v>
      </c>
      <c r="E157" s="302" t="s">
        <v>242</v>
      </c>
      <c r="F157" s="303">
        <v>58207</v>
      </c>
      <c r="G157" s="301" t="s">
        <v>258</v>
      </c>
      <c r="H157" s="304" t="s">
        <v>260</v>
      </c>
      <c r="I157" s="318" t="s">
        <v>55</v>
      </c>
      <c r="J157" s="300">
        <v>4</v>
      </c>
      <c r="K157" s="302">
        <v>60</v>
      </c>
      <c r="L157" s="302">
        <v>2002</v>
      </c>
      <c r="M157" s="302">
        <v>3</v>
      </c>
      <c r="N157" s="302">
        <v>40</v>
      </c>
      <c r="O157" s="302">
        <v>19</v>
      </c>
      <c r="P157" s="302">
        <v>118</v>
      </c>
      <c r="Q157" s="324" t="s">
        <v>52</v>
      </c>
      <c r="R157" s="324">
        <f t="shared" si="10"/>
        <v>21</v>
      </c>
      <c r="S157" s="302" t="s">
        <v>52</v>
      </c>
      <c r="T157" s="302" t="s">
        <v>58</v>
      </c>
      <c r="U157" s="302" t="s">
        <v>238</v>
      </c>
      <c r="V157" s="302">
        <v>3</v>
      </c>
      <c r="W157" s="302">
        <v>1.082</v>
      </c>
      <c r="X157" s="302">
        <v>2</v>
      </c>
      <c r="Y157" s="302">
        <v>1.07</v>
      </c>
      <c r="Z157" s="302">
        <v>1.1</v>
      </c>
      <c r="AA157" s="302">
        <v>1</v>
      </c>
      <c r="AB157" s="330">
        <f>((O157*W157)+((N157-O157)/4))*V157*X157*Y157*Z157*AA157</f>
        <v>182.256096</v>
      </c>
      <c r="AC157" s="331"/>
    </row>
    <row r="158" spans="1:29">
      <c r="A158" s="300" t="s">
        <v>9</v>
      </c>
      <c r="B158" s="301" t="s">
        <v>253</v>
      </c>
      <c r="C158" s="301" t="s">
        <v>254</v>
      </c>
      <c r="D158" s="301" t="s">
        <v>151</v>
      </c>
      <c r="E158" s="302" t="s">
        <v>242</v>
      </c>
      <c r="F158" s="303">
        <v>58238</v>
      </c>
      <c r="G158" s="301" t="s">
        <v>258</v>
      </c>
      <c r="H158" s="304" t="s">
        <v>261</v>
      </c>
      <c r="I158" s="318" t="s">
        <v>55</v>
      </c>
      <c r="J158" s="300">
        <v>3</v>
      </c>
      <c r="K158" s="302">
        <v>60</v>
      </c>
      <c r="L158" s="302">
        <v>2002</v>
      </c>
      <c r="M158" s="302">
        <v>3</v>
      </c>
      <c r="N158" s="302">
        <v>9</v>
      </c>
      <c r="O158" s="302">
        <v>6</v>
      </c>
      <c r="P158" s="302">
        <v>27</v>
      </c>
      <c r="Q158" s="324" t="s">
        <v>52</v>
      </c>
      <c r="R158" s="324">
        <f t="shared" si="10"/>
        <v>3</v>
      </c>
      <c r="S158" s="302" t="s">
        <v>52</v>
      </c>
      <c r="T158" s="302" t="s">
        <v>58</v>
      </c>
      <c r="U158" s="302" t="s">
        <v>238</v>
      </c>
      <c r="V158" s="302">
        <v>3</v>
      </c>
      <c r="W158" s="302">
        <v>1.082</v>
      </c>
      <c r="X158" s="302">
        <v>2</v>
      </c>
      <c r="Y158" s="302">
        <v>1.07</v>
      </c>
      <c r="Z158" s="302">
        <v>1.1</v>
      </c>
      <c r="AA158" s="302">
        <v>1</v>
      </c>
      <c r="AB158" s="330">
        <f>((O158*W158)+((N158-O158)/4))*V158*X158*Y158*Z158*AA158</f>
        <v>51.143004</v>
      </c>
      <c r="AC158" s="331"/>
    </row>
    <row r="159" spans="1:29">
      <c r="A159" s="300" t="s">
        <v>9</v>
      </c>
      <c r="B159" s="301" t="s">
        <v>262</v>
      </c>
      <c r="C159" s="301" t="s">
        <v>263</v>
      </c>
      <c r="D159" s="301" t="s">
        <v>151</v>
      </c>
      <c r="E159" s="302" t="s">
        <v>242</v>
      </c>
      <c r="F159" s="303">
        <v>5000547</v>
      </c>
      <c r="G159" s="301" t="s">
        <v>66</v>
      </c>
      <c r="H159" s="304" t="s">
        <v>198</v>
      </c>
      <c r="I159" s="318" t="s">
        <v>55</v>
      </c>
      <c r="J159" s="300">
        <v>4</v>
      </c>
      <c r="K159" s="302">
        <v>40</v>
      </c>
      <c r="L159" s="302">
        <v>2010</v>
      </c>
      <c r="M159" s="302">
        <v>2</v>
      </c>
      <c r="N159" s="302">
        <v>14</v>
      </c>
      <c r="O159" s="302">
        <v>12</v>
      </c>
      <c r="P159" s="302">
        <v>54</v>
      </c>
      <c r="Q159" s="324" t="s">
        <v>68</v>
      </c>
      <c r="R159" s="324">
        <f t="shared" si="10"/>
        <v>2</v>
      </c>
      <c r="S159" s="302" t="s">
        <v>122</v>
      </c>
      <c r="T159" s="302" t="s">
        <v>53</v>
      </c>
      <c r="U159" s="302" t="s">
        <v>83</v>
      </c>
      <c r="V159" s="302">
        <v>4</v>
      </c>
      <c r="W159" s="302">
        <v>1.1</v>
      </c>
      <c r="X159" s="302">
        <v>2</v>
      </c>
      <c r="Y159" s="302">
        <v>1.07</v>
      </c>
      <c r="Z159" s="302">
        <v>1.1</v>
      </c>
      <c r="AA159" s="302">
        <v>0.9</v>
      </c>
      <c r="AB159" s="330">
        <f>P159*X159*Y159*Z159</f>
        <v>127.116</v>
      </c>
      <c r="AC159" s="331"/>
    </row>
    <row r="160" spans="1:29">
      <c r="A160" s="300" t="s">
        <v>9</v>
      </c>
      <c r="B160" s="301" t="s">
        <v>262</v>
      </c>
      <c r="C160" s="301" t="s">
        <v>263</v>
      </c>
      <c r="D160" s="301" t="s">
        <v>151</v>
      </c>
      <c r="E160" s="302" t="s">
        <v>242</v>
      </c>
      <c r="F160" s="303">
        <v>5000546</v>
      </c>
      <c r="G160" s="301" t="s">
        <v>66</v>
      </c>
      <c r="H160" s="304" t="s">
        <v>173</v>
      </c>
      <c r="I160" s="320" t="s">
        <v>57</v>
      </c>
      <c r="J160" s="300">
        <v>4</v>
      </c>
      <c r="K160" s="302">
        <v>40</v>
      </c>
      <c r="L160" s="302">
        <v>2010</v>
      </c>
      <c r="M160" s="302">
        <v>3</v>
      </c>
      <c r="N160" s="302">
        <v>18</v>
      </c>
      <c r="O160" s="302">
        <v>14</v>
      </c>
      <c r="P160" s="302">
        <v>73</v>
      </c>
      <c r="Q160" s="324" t="s">
        <v>68</v>
      </c>
      <c r="R160" s="324">
        <f t="shared" si="10"/>
        <v>4</v>
      </c>
      <c r="S160" s="302" t="s">
        <v>122</v>
      </c>
      <c r="T160" s="302" t="s">
        <v>61</v>
      </c>
      <c r="U160" s="302" t="s">
        <v>95</v>
      </c>
      <c r="V160" s="302">
        <v>5</v>
      </c>
      <c r="W160" s="302">
        <v>1.066</v>
      </c>
      <c r="X160" s="302">
        <v>1.5</v>
      </c>
      <c r="Y160" s="302">
        <v>1</v>
      </c>
      <c r="Z160" s="302">
        <v>1.1</v>
      </c>
      <c r="AA160" s="302">
        <v>1</v>
      </c>
      <c r="AB160" s="330">
        <f>P160*X160*Y160*Z160</f>
        <v>120.45</v>
      </c>
      <c r="AC160" s="331"/>
    </row>
    <row r="161" ht="15.75" spans="1:29">
      <c r="A161" s="332" t="s">
        <v>9</v>
      </c>
      <c r="B161" s="333" t="s">
        <v>262</v>
      </c>
      <c r="C161" s="333" t="s">
        <v>263</v>
      </c>
      <c r="D161" s="333" t="s">
        <v>151</v>
      </c>
      <c r="E161" s="334" t="s">
        <v>242</v>
      </c>
      <c r="F161" s="335">
        <v>5000548</v>
      </c>
      <c r="G161" s="333" t="s">
        <v>66</v>
      </c>
      <c r="H161" s="336" t="s">
        <v>264</v>
      </c>
      <c r="I161" s="345" t="s">
        <v>55</v>
      </c>
      <c r="J161" s="332">
        <v>4</v>
      </c>
      <c r="K161" s="334">
        <v>40</v>
      </c>
      <c r="L161" s="334">
        <v>2010</v>
      </c>
      <c r="M161" s="334">
        <v>4</v>
      </c>
      <c r="N161" s="334">
        <v>13</v>
      </c>
      <c r="O161" s="334">
        <v>17</v>
      </c>
      <c r="P161" s="334">
        <v>64</v>
      </c>
      <c r="Q161" s="348" t="s">
        <v>68</v>
      </c>
      <c r="R161" s="348">
        <f t="shared" si="10"/>
        <v>-4</v>
      </c>
      <c r="S161" s="334" t="s">
        <v>122</v>
      </c>
      <c r="T161" s="334" t="s">
        <v>53</v>
      </c>
      <c r="U161" s="334" t="s">
        <v>54</v>
      </c>
      <c r="V161" s="334">
        <v>4</v>
      </c>
      <c r="W161" s="334">
        <v>1.12</v>
      </c>
      <c r="X161" s="334">
        <v>1</v>
      </c>
      <c r="Y161" s="334">
        <v>1.07</v>
      </c>
      <c r="Z161" s="334">
        <v>1.1</v>
      </c>
      <c r="AA161" s="334">
        <v>1.03</v>
      </c>
      <c r="AB161" s="353">
        <f>P161*X161*Y161*Z161</f>
        <v>75.328</v>
      </c>
      <c r="AC161" s="354"/>
    </row>
    <row r="162" spans="1:29">
      <c r="A162" s="337" t="s">
        <v>10</v>
      </c>
      <c r="B162" s="337" t="s">
        <v>265</v>
      </c>
      <c r="C162" s="337" t="s">
        <v>266</v>
      </c>
      <c r="D162" s="337" t="s">
        <v>266</v>
      </c>
      <c r="E162" s="337" t="s">
        <v>48</v>
      </c>
      <c r="F162" s="338">
        <v>16397</v>
      </c>
      <c r="G162" s="337" t="s">
        <v>49</v>
      </c>
      <c r="H162" s="339" t="s">
        <v>267</v>
      </c>
      <c r="I162" s="346" t="s">
        <v>55</v>
      </c>
      <c r="J162" s="337">
        <v>4</v>
      </c>
      <c r="K162" s="337">
        <v>80</v>
      </c>
      <c r="L162" s="337">
        <v>1967</v>
      </c>
      <c r="M162" s="337">
        <v>3</v>
      </c>
      <c r="N162" s="337">
        <v>84</v>
      </c>
      <c r="O162" s="337">
        <v>63</v>
      </c>
      <c r="P162" s="337">
        <v>320</v>
      </c>
      <c r="Q162" s="349" t="s">
        <v>52</v>
      </c>
      <c r="R162" s="349">
        <f t="shared" si="10"/>
        <v>21</v>
      </c>
      <c r="S162" s="337" t="s">
        <v>52</v>
      </c>
      <c r="T162" s="350" t="s">
        <v>53</v>
      </c>
      <c r="U162" s="350" t="s">
        <v>54</v>
      </c>
      <c r="V162" s="337">
        <v>4</v>
      </c>
      <c r="W162" s="337">
        <v>1.12</v>
      </c>
      <c r="X162" s="337">
        <v>1</v>
      </c>
      <c r="Y162" s="337">
        <v>1.07</v>
      </c>
      <c r="Z162" s="337">
        <v>1</v>
      </c>
      <c r="AA162" s="337">
        <v>1</v>
      </c>
      <c r="AB162" s="355">
        <f t="shared" ref="AB162:AB183" si="12">((O162*W162)+((N162-O162)/4))*V162*X162*Y162*Z162*AA162</f>
        <v>324.4668</v>
      </c>
      <c r="AC162" s="356">
        <f>SUM(AB162:AB209)</f>
        <v>11917.045708</v>
      </c>
    </row>
    <row r="163" spans="1:29">
      <c r="A163" s="252" t="s">
        <v>10</v>
      </c>
      <c r="B163" s="252" t="s">
        <v>265</v>
      </c>
      <c r="C163" s="252" t="s">
        <v>266</v>
      </c>
      <c r="D163" s="252" t="s">
        <v>266</v>
      </c>
      <c r="E163" s="252" t="s">
        <v>48</v>
      </c>
      <c r="F163" s="340">
        <v>120848</v>
      </c>
      <c r="G163" s="252" t="s">
        <v>49</v>
      </c>
      <c r="H163" s="341" t="s">
        <v>268</v>
      </c>
      <c r="I163" s="19" t="s">
        <v>51</v>
      </c>
      <c r="J163" s="252">
        <v>4</v>
      </c>
      <c r="K163" s="252">
        <v>40</v>
      </c>
      <c r="L163" s="252">
        <v>1998</v>
      </c>
      <c r="M163" s="252">
        <v>3</v>
      </c>
      <c r="N163" s="252">
        <v>41</v>
      </c>
      <c r="O163" s="252">
        <v>37</v>
      </c>
      <c r="P163" s="252">
        <v>146</v>
      </c>
      <c r="Q163" s="351" t="s">
        <v>52</v>
      </c>
      <c r="R163" s="351">
        <f t="shared" si="10"/>
        <v>4</v>
      </c>
      <c r="S163" s="252" t="s">
        <v>52</v>
      </c>
      <c r="T163" s="352" t="s">
        <v>53</v>
      </c>
      <c r="U163" s="352" t="s">
        <v>54</v>
      </c>
      <c r="V163" s="252">
        <v>4</v>
      </c>
      <c r="W163" s="252">
        <v>1.12</v>
      </c>
      <c r="X163" s="252">
        <v>1</v>
      </c>
      <c r="Y163" s="252">
        <v>1</v>
      </c>
      <c r="Z163" s="252">
        <v>1</v>
      </c>
      <c r="AA163" s="252">
        <v>1</v>
      </c>
      <c r="AB163" s="357">
        <f t="shared" si="12"/>
        <v>169.76</v>
      </c>
      <c r="AC163" s="358"/>
    </row>
    <row r="164" spans="1:29">
      <c r="A164" s="252" t="s">
        <v>10</v>
      </c>
      <c r="B164" s="252" t="s">
        <v>265</v>
      </c>
      <c r="C164" s="252" t="s">
        <v>266</v>
      </c>
      <c r="D164" s="252" t="s">
        <v>266</v>
      </c>
      <c r="E164" s="252" t="s">
        <v>48</v>
      </c>
      <c r="F164" s="340">
        <v>16400</v>
      </c>
      <c r="G164" s="252" t="s">
        <v>49</v>
      </c>
      <c r="H164" s="341" t="s">
        <v>165</v>
      </c>
      <c r="I164" s="19" t="s">
        <v>51</v>
      </c>
      <c r="J164" s="252">
        <v>4</v>
      </c>
      <c r="K164" s="252">
        <v>40</v>
      </c>
      <c r="L164" s="252">
        <v>1975</v>
      </c>
      <c r="M164" s="252">
        <v>3</v>
      </c>
      <c r="N164" s="252">
        <v>39</v>
      </c>
      <c r="O164" s="252">
        <v>16</v>
      </c>
      <c r="P164" s="252">
        <v>136</v>
      </c>
      <c r="Q164" s="351" t="s">
        <v>52</v>
      </c>
      <c r="R164" s="351">
        <f t="shared" si="10"/>
        <v>23</v>
      </c>
      <c r="S164" s="252" t="s">
        <v>52</v>
      </c>
      <c r="T164" s="352" t="s">
        <v>53</v>
      </c>
      <c r="U164" s="352" t="s">
        <v>54</v>
      </c>
      <c r="V164" s="252">
        <v>4</v>
      </c>
      <c r="W164" s="252">
        <v>1.12</v>
      </c>
      <c r="X164" s="252">
        <v>1</v>
      </c>
      <c r="Y164" s="252">
        <v>1</v>
      </c>
      <c r="Z164" s="252">
        <v>1</v>
      </c>
      <c r="AA164" s="252">
        <v>1</v>
      </c>
      <c r="AB164" s="357">
        <f t="shared" si="12"/>
        <v>94.68</v>
      </c>
      <c r="AC164" s="358"/>
    </row>
    <row r="165" spans="1:29">
      <c r="A165" s="252" t="s">
        <v>10</v>
      </c>
      <c r="B165" s="252" t="s">
        <v>265</v>
      </c>
      <c r="C165" s="252" t="s">
        <v>266</v>
      </c>
      <c r="D165" s="252" t="s">
        <v>266</v>
      </c>
      <c r="E165" s="252" t="s">
        <v>48</v>
      </c>
      <c r="F165" s="340">
        <v>16400</v>
      </c>
      <c r="G165" s="252" t="s">
        <v>49</v>
      </c>
      <c r="H165" s="341" t="s">
        <v>165</v>
      </c>
      <c r="I165" s="19" t="s">
        <v>55</v>
      </c>
      <c r="J165" s="252">
        <v>4</v>
      </c>
      <c r="K165" s="252">
        <v>80</v>
      </c>
      <c r="L165" s="252">
        <v>1975</v>
      </c>
      <c r="M165" s="252">
        <v>3</v>
      </c>
      <c r="N165" s="252">
        <v>78</v>
      </c>
      <c r="O165" s="252">
        <v>39</v>
      </c>
      <c r="P165" s="252">
        <v>310</v>
      </c>
      <c r="Q165" s="351" t="s">
        <v>52</v>
      </c>
      <c r="R165" s="351">
        <f t="shared" si="10"/>
        <v>39</v>
      </c>
      <c r="S165" s="252" t="s">
        <v>52</v>
      </c>
      <c r="T165" s="352" t="s">
        <v>53</v>
      </c>
      <c r="U165" s="352" t="s">
        <v>54</v>
      </c>
      <c r="V165" s="252">
        <v>4</v>
      </c>
      <c r="W165" s="252">
        <v>1.12</v>
      </c>
      <c r="X165" s="252">
        <v>1</v>
      </c>
      <c r="Y165" s="252">
        <v>1.07</v>
      </c>
      <c r="Z165" s="252">
        <v>1</v>
      </c>
      <c r="AA165" s="252">
        <v>1</v>
      </c>
      <c r="AB165" s="357">
        <f t="shared" si="12"/>
        <v>228.6804</v>
      </c>
      <c r="AC165" s="358"/>
    </row>
    <row r="166" spans="1:29">
      <c r="A166" s="252" t="s">
        <v>10</v>
      </c>
      <c r="B166" s="252" t="s">
        <v>265</v>
      </c>
      <c r="C166" s="252" t="s">
        <v>266</v>
      </c>
      <c r="D166" s="252" t="s">
        <v>266</v>
      </c>
      <c r="E166" s="252" t="s">
        <v>48</v>
      </c>
      <c r="F166" s="340">
        <v>16395</v>
      </c>
      <c r="G166" s="252" t="s">
        <v>49</v>
      </c>
      <c r="H166" s="341" t="s">
        <v>166</v>
      </c>
      <c r="I166" s="19" t="s">
        <v>51</v>
      </c>
      <c r="J166" s="252">
        <v>4</v>
      </c>
      <c r="K166" s="252">
        <v>40</v>
      </c>
      <c r="L166" s="252">
        <v>1967</v>
      </c>
      <c r="M166" s="252">
        <v>3</v>
      </c>
      <c r="N166" s="252">
        <v>33</v>
      </c>
      <c r="O166" s="252">
        <v>14</v>
      </c>
      <c r="P166" s="252">
        <v>115</v>
      </c>
      <c r="Q166" s="351" t="s">
        <v>52</v>
      </c>
      <c r="R166" s="351">
        <f t="shared" si="10"/>
        <v>19</v>
      </c>
      <c r="S166" s="252" t="s">
        <v>52</v>
      </c>
      <c r="T166" s="352" t="s">
        <v>53</v>
      </c>
      <c r="U166" s="352" t="s">
        <v>54</v>
      </c>
      <c r="V166" s="252">
        <v>4</v>
      </c>
      <c r="W166" s="252">
        <v>1.12</v>
      </c>
      <c r="X166" s="252">
        <v>1</v>
      </c>
      <c r="Y166" s="252">
        <v>1</v>
      </c>
      <c r="Z166" s="252">
        <v>1</v>
      </c>
      <c r="AA166" s="252">
        <v>1</v>
      </c>
      <c r="AB166" s="357">
        <f t="shared" si="12"/>
        <v>81.72</v>
      </c>
      <c r="AC166" s="358"/>
    </row>
    <row r="167" spans="1:29">
      <c r="A167" s="252" t="s">
        <v>10</v>
      </c>
      <c r="B167" s="252" t="s">
        <v>265</v>
      </c>
      <c r="C167" s="252" t="s">
        <v>266</v>
      </c>
      <c r="D167" s="252" t="s">
        <v>266</v>
      </c>
      <c r="E167" s="252" t="s">
        <v>48</v>
      </c>
      <c r="F167" s="340">
        <v>16395</v>
      </c>
      <c r="G167" s="252" t="s">
        <v>49</v>
      </c>
      <c r="H167" s="341" t="s">
        <v>166</v>
      </c>
      <c r="I167" s="19" t="s">
        <v>55</v>
      </c>
      <c r="J167" s="252">
        <v>4</v>
      </c>
      <c r="K167" s="252">
        <v>40</v>
      </c>
      <c r="L167" s="252">
        <v>1967</v>
      </c>
      <c r="M167" s="252">
        <v>3</v>
      </c>
      <c r="N167" s="252">
        <v>42</v>
      </c>
      <c r="O167" s="252">
        <v>19</v>
      </c>
      <c r="P167" s="252">
        <v>171</v>
      </c>
      <c r="Q167" s="351" t="s">
        <v>52</v>
      </c>
      <c r="R167" s="351">
        <f t="shared" si="10"/>
        <v>23</v>
      </c>
      <c r="S167" s="252" t="s">
        <v>52</v>
      </c>
      <c r="T167" s="352" t="s">
        <v>53</v>
      </c>
      <c r="U167" s="352" t="s">
        <v>54</v>
      </c>
      <c r="V167" s="252">
        <v>4</v>
      </c>
      <c r="W167" s="252">
        <v>1.12</v>
      </c>
      <c r="X167" s="252">
        <v>1</v>
      </c>
      <c r="Y167" s="252">
        <v>1.07</v>
      </c>
      <c r="Z167" s="252">
        <v>1</v>
      </c>
      <c r="AA167" s="252">
        <v>1</v>
      </c>
      <c r="AB167" s="357">
        <f t="shared" si="12"/>
        <v>115.6884</v>
      </c>
      <c r="AC167" s="358"/>
    </row>
    <row r="168" spans="1:29">
      <c r="A168" s="252" t="s">
        <v>10</v>
      </c>
      <c r="B168" s="252" t="s">
        <v>265</v>
      </c>
      <c r="C168" s="252" t="s">
        <v>266</v>
      </c>
      <c r="D168" s="252" t="s">
        <v>266</v>
      </c>
      <c r="E168" s="252" t="s">
        <v>48</v>
      </c>
      <c r="F168" s="340">
        <v>16402</v>
      </c>
      <c r="G168" s="252" t="s">
        <v>49</v>
      </c>
      <c r="H168" s="341" t="s">
        <v>269</v>
      </c>
      <c r="I168" s="347" t="s">
        <v>57</v>
      </c>
      <c r="J168" s="252">
        <v>4</v>
      </c>
      <c r="K168" s="252">
        <v>42</v>
      </c>
      <c r="L168" s="252">
        <v>1985</v>
      </c>
      <c r="M168" s="252">
        <v>4</v>
      </c>
      <c r="N168" s="252">
        <v>43</v>
      </c>
      <c r="O168" s="252">
        <v>25</v>
      </c>
      <c r="P168" s="252">
        <v>152</v>
      </c>
      <c r="Q168" s="351" t="s">
        <v>52</v>
      </c>
      <c r="R168" s="351">
        <f t="shared" si="10"/>
        <v>18</v>
      </c>
      <c r="S168" s="252" t="s">
        <v>52</v>
      </c>
      <c r="T168" s="352" t="s">
        <v>53</v>
      </c>
      <c r="U168" s="352" t="s">
        <v>54</v>
      </c>
      <c r="V168" s="252">
        <v>4</v>
      </c>
      <c r="W168" s="252">
        <v>1.12</v>
      </c>
      <c r="X168" s="252">
        <v>1</v>
      </c>
      <c r="Y168" s="252">
        <v>1</v>
      </c>
      <c r="Z168" s="252">
        <v>1</v>
      </c>
      <c r="AA168" s="252">
        <v>1.03</v>
      </c>
      <c r="AB168" s="357">
        <f t="shared" si="12"/>
        <v>133.9</v>
      </c>
      <c r="AC168" s="358"/>
    </row>
    <row r="169" spans="1:29">
      <c r="A169" s="252" t="s">
        <v>10</v>
      </c>
      <c r="B169" s="252" t="s">
        <v>265</v>
      </c>
      <c r="C169" s="252" t="s">
        <v>266</v>
      </c>
      <c r="D169" s="252" t="s">
        <v>266</v>
      </c>
      <c r="E169" s="252" t="s">
        <v>48</v>
      </c>
      <c r="F169" s="340">
        <v>16393</v>
      </c>
      <c r="G169" s="252" t="s">
        <v>49</v>
      </c>
      <c r="H169" s="341" t="s">
        <v>264</v>
      </c>
      <c r="I169" s="19" t="s">
        <v>51</v>
      </c>
      <c r="J169" s="252">
        <v>4</v>
      </c>
      <c r="K169" s="252">
        <v>44</v>
      </c>
      <c r="L169" s="252">
        <v>1974</v>
      </c>
      <c r="M169" s="252">
        <v>3</v>
      </c>
      <c r="N169" s="252">
        <v>45</v>
      </c>
      <c r="O169" s="252">
        <v>36</v>
      </c>
      <c r="P169" s="252">
        <v>152</v>
      </c>
      <c r="Q169" s="351" t="s">
        <v>52</v>
      </c>
      <c r="R169" s="351">
        <f t="shared" si="10"/>
        <v>9</v>
      </c>
      <c r="S169" s="252" t="s">
        <v>52</v>
      </c>
      <c r="T169" s="352" t="s">
        <v>53</v>
      </c>
      <c r="U169" s="352" t="s">
        <v>54</v>
      </c>
      <c r="V169" s="252">
        <v>4</v>
      </c>
      <c r="W169" s="252">
        <v>1.12</v>
      </c>
      <c r="X169" s="252">
        <v>1</v>
      </c>
      <c r="Y169" s="252">
        <v>1</v>
      </c>
      <c r="Z169" s="252">
        <v>1</v>
      </c>
      <c r="AA169" s="252">
        <v>1</v>
      </c>
      <c r="AB169" s="357">
        <f t="shared" si="12"/>
        <v>170.28</v>
      </c>
      <c r="AC169" s="358"/>
    </row>
    <row r="170" spans="1:29">
      <c r="A170" s="252" t="s">
        <v>10</v>
      </c>
      <c r="B170" s="252" t="s">
        <v>265</v>
      </c>
      <c r="C170" s="252" t="s">
        <v>266</v>
      </c>
      <c r="D170" s="252" t="s">
        <v>266</v>
      </c>
      <c r="E170" s="252" t="s">
        <v>48</v>
      </c>
      <c r="F170" s="340">
        <v>18777</v>
      </c>
      <c r="G170" s="252" t="s">
        <v>49</v>
      </c>
      <c r="H170" s="341" t="s">
        <v>270</v>
      </c>
      <c r="I170" s="19" t="s">
        <v>51</v>
      </c>
      <c r="J170" s="252">
        <v>4</v>
      </c>
      <c r="K170" s="252">
        <v>40</v>
      </c>
      <c r="L170" s="252">
        <v>1998</v>
      </c>
      <c r="M170" s="252">
        <v>3</v>
      </c>
      <c r="N170" s="252">
        <v>39</v>
      </c>
      <c r="O170" s="252">
        <v>20</v>
      </c>
      <c r="P170" s="252">
        <v>126</v>
      </c>
      <c r="Q170" s="351" t="s">
        <v>52</v>
      </c>
      <c r="R170" s="351">
        <f t="shared" si="10"/>
        <v>19</v>
      </c>
      <c r="S170" s="252" t="s">
        <v>52</v>
      </c>
      <c r="T170" s="352" t="s">
        <v>53</v>
      </c>
      <c r="U170" s="352" t="s">
        <v>54</v>
      </c>
      <c r="V170" s="252">
        <v>4</v>
      </c>
      <c r="W170" s="252">
        <v>1.12</v>
      </c>
      <c r="X170" s="252">
        <v>1</v>
      </c>
      <c r="Y170" s="252">
        <v>1</v>
      </c>
      <c r="Z170" s="252">
        <v>1</v>
      </c>
      <c r="AA170" s="252">
        <v>1</v>
      </c>
      <c r="AB170" s="357">
        <f t="shared" si="12"/>
        <v>108.6</v>
      </c>
      <c r="AC170" s="358"/>
    </row>
    <row r="171" spans="1:29">
      <c r="A171" s="252" t="s">
        <v>10</v>
      </c>
      <c r="B171" s="252" t="s">
        <v>265</v>
      </c>
      <c r="C171" s="252" t="s">
        <v>266</v>
      </c>
      <c r="D171" s="252" t="s">
        <v>266</v>
      </c>
      <c r="E171" s="252" t="s">
        <v>48</v>
      </c>
      <c r="F171" s="340">
        <v>16398</v>
      </c>
      <c r="G171" s="252" t="s">
        <v>49</v>
      </c>
      <c r="H171" s="341" t="s">
        <v>172</v>
      </c>
      <c r="I171" s="19" t="s">
        <v>51</v>
      </c>
      <c r="J171" s="252">
        <v>5</v>
      </c>
      <c r="K171" s="252">
        <v>80</v>
      </c>
      <c r="L171" s="252">
        <v>1958</v>
      </c>
      <c r="M171" s="252">
        <v>3</v>
      </c>
      <c r="N171" s="252">
        <v>90</v>
      </c>
      <c r="O171" s="252">
        <v>71</v>
      </c>
      <c r="P171" s="252">
        <v>400</v>
      </c>
      <c r="Q171" s="351" t="s">
        <v>52</v>
      </c>
      <c r="R171" s="351">
        <f t="shared" si="10"/>
        <v>19</v>
      </c>
      <c r="S171" s="252" t="s">
        <v>52</v>
      </c>
      <c r="T171" s="352" t="s">
        <v>53</v>
      </c>
      <c r="U171" s="352" t="s">
        <v>90</v>
      </c>
      <c r="V171" s="252">
        <v>5</v>
      </c>
      <c r="W171" s="252">
        <v>1.12</v>
      </c>
      <c r="X171" s="252">
        <v>1</v>
      </c>
      <c r="Y171" s="252">
        <v>1</v>
      </c>
      <c r="Z171" s="252">
        <v>1</v>
      </c>
      <c r="AA171" s="252">
        <v>1</v>
      </c>
      <c r="AB171" s="357">
        <f t="shared" si="12"/>
        <v>421.35</v>
      </c>
      <c r="AC171" s="358"/>
    </row>
    <row r="172" spans="1:29">
      <c r="A172" s="252" t="s">
        <v>10</v>
      </c>
      <c r="B172" s="252" t="s">
        <v>265</v>
      </c>
      <c r="C172" s="252" t="s">
        <v>266</v>
      </c>
      <c r="D172" s="252" t="s">
        <v>266</v>
      </c>
      <c r="E172" s="252" t="s">
        <v>48</v>
      </c>
      <c r="F172" s="340">
        <v>16398</v>
      </c>
      <c r="G172" s="252" t="s">
        <v>49</v>
      </c>
      <c r="H172" s="341" t="s">
        <v>172</v>
      </c>
      <c r="I172" s="19" t="s">
        <v>55</v>
      </c>
      <c r="J172" s="252">
        <v>5</v>
      </c>
      <c r="K172" s="252">
        <v>70</v>
      </c>
      <c r="L172" s="252">
        <v>1958</v>
      </c>
      <c r="M172" s="252">
        <v>3</v>
      </c>
      <c r="N172" s="252">
        <v>66</v>
      </c>
      <c r="O172" s="252">
        <v>45</v>
      </c>
      <c r="P172" s="252">
        <v>340</v>
      </c>
      <c r="Q172" s="351" t="s">
        <v>52</v>
      </c>
      <c r="R172" s="351">
        <f t="shared" si="10"/>
        <v>21</v>
      </c>
      <c r="S172" s="252" t="s">
        <v>52</v>
      </c>
      <c r="T172" s="352" t="s">
        <v>53</v>
      </c>
      <c r="U172" s="352" t="s">
        <v>90</v>
      </c>
      <c r="V172" s="252">
        <v>5</v>
      </c>
      <c r="W172" s="252">
        <v>1.12</v>
      </c>
      <c r="X172" s="252">
        <v>1</v>
      </c>
      <c r="Y172" s="252">
        <v>1.07</v>
      </c>
      <c r="Z172" s="252">
        <v>1</v>
      </c>
      <c r="AA172" s="252">
        <v>1</v>
      </c>
      <c r="AB172" s="357">
        <f t="shared" si="12"/>
        <v>297.7275</v>
      </c>
      <c r="AC172" s="358"/>
    </row>
    <row r="173" spans="1:29">
      <c r="A173" s="252" t="s">
        <v>10</v>
      </c>
      <c r="B173" s="252" t="s">
        <v>265</v>
      </c>
      <c r="C173" s="252" t="s">
        <v>266</v>
      </c>
      <c r="D173" s="252" t="s">
        <v>266</v>
      </c>
      <c r="E173" s="252" t="s">
        <v>48</v>
      </c>
      <c r="F173" s="340">
        <v>85544</v>
      </c>
      <c r="G173" s="252" t="s">
        <v>66</v>
      </c>
      <c r="H173" s="341" t="s">
        <v>205</v>
      </c>
      <c r="I173" s="19" t="s">
        <v>55</v>
      </c>
      <c r="J173" s="252">
        <v>4</v>
      </c>
      <c r="K173" s="252">
        <v>22</v>
      </c>
      <c r="L173" s="252">
        <v>1950</v>
      </c>
      <c r="M173" s="252">
        <v>4</v>
      </c>
      <c r="N173" s="252">
        <v>60</v>
      </c>
      <c r="O173" s="252">
        <v>11</v>
      </c>
      <c r="P173" s="252">
        <v>61</v>
      </c>
      <c r="Q173" s="351" t="s">
        <v>52</v>
      </c>
      <c r="R173" s="351">
        <f t="shared" si="10"/>
        <v>49</v>
      </c>
      <c r="S173" s="252" t="s">
        <v>52</v>
      </c>
      <c r="T173" s="352" t="s">
        <v>53</v>
      </c>
      <c r="U173" s="352" t="s">
        <v>119</v>
      </c>
      <c r="V173" s="252">
        <v>4</v>
      </c>
      <c r="W173" s="252">
        <v>1.1</v>
      </c>
      <c r="X173" s="252">
        <v>1</v>
      </c>
      <c r="Y173" s="252">
        <v>1.07</v>
      </c>
      <c r="Z173" s="252">
        <v>1</v>
      </c>
      <c r="AA173" s="252">
        <v>1.03</v>
      </c>
      <c r="AB173" s="357">
        <f t="shared" si="12"/>
        <v>107.34454</v>
      </c>
      <c r="AC173" s="358"/>
    </row>
    <row r="174" spans="1:29">
      <c r="A174" s="252" t="s">
        <v>10</v>
      </c>
      <c r="B174" s="252" t="s">
        <v>265</v>
      </c>
      <c r="C174" s="252" t="s">
        <v>266</v>
      </c>
      <c r="D174" s="252" t="s">
        <v>266</v>
      </c>
      <c r="E174" s="252" t="s">
        <v>48</v>
      </c>
      <c r="F174" s="340">
        <v>85542</v>
      </c>
      <c r="G174" s="252" t="s">
        <v>66</v>
      </c>
      <c r="H174" s="341" t="s">
        <v>271</v>
      </c>
      <c r="I174" s="347" t="s">
        <v>93</v>
      </c>
      <c r="J174" s="252">
        <v>4</v>
      </c>
      <c r="K174" s="252">
        <v>30</v>
      </c>
      <c r="L174" s="252">
        <v>1996</v>
      </c>
      <c r="M174" s="252">
        <v>4</v>
      </c>
      <c r="N174" s="252">
        <v>26</v>
      </c>
      <c r="O174" s="252">
        <v>4</v>
      </c>
      <c r="P174" s="252">
        <v>70</v>
      </c>
      <c r="Q174" s="351" t="s">
        <v>52</v>
      </c>
      <c r="R174" s="351">
        <f t="shared" si="10"/>
        <v>22</v>
      </c>
      <c r="S174" s="252" t="s">
        <v>52</v>
      </c>
      <c r="T174" s="352" t="s">
        <v>53</v>
      </c>
      <c r="U174" s="352" t="s">
        <v>119</v>
      </c>
      <c r="V174" s="252">
        <v>4</v>
      </c>
      <c r="W174" s="252">
        <v>1.1</v>
      </c>
      <c r="X174" s="252">
        <v>1</v>
      </c>
      <c r="Y174" s="252">
        <v>1</v>
      </c>
      <c r="Z174" s="252">
        <v>1</v>
      </c>
      <c r="AA174" s="252">
        <v>1.03</v>
      </c>
      <c r="AB174" s="357">
        <f t="shared" si="12"/>
        <v>40.788</v>
      </c>
      <c r="AC174" s="358"/>
    </row>
    <row r="175" spans="1:29">
      <c r="A175" s="252" t="s">
        <v>10</v>
      </c>
      <c r="B175" s="252" t="s">
        <v>265</v>
      </c>
      <c r="C175" s="252" t="s">
        <v>266</v>
      </c>
      <c r="D175" s="252" t="s">
        <v>266</v>
      </c>
      <c r="E175" s="252" t="s">
        <v>48</v>
      </c>
      <c r="F175" s="340">
        <v>85542</v>
      </c>
      <c r="G175" s="252" t="s">
        <v>66</v>
      </c>
      <c r="H175" s="250" t="s">
        <v>271</v>
      </c>
      <c r="I175" s="19" t="s">
        <v>55</v>
      </c>
      <c r="J175" s="252">
        <v>4</v>
      </c>
      <c r="K175" s="252">
        <v>30</v>
      </c>
      <c r="L175" s="252">
        <v>1996</v>
      </c>
      <c r="M175" s="252">
        <v>4</v>
      </c>
      <c r="N175" s="252">
        <v>29</v>
      </c>
      <c r="O175" s="252">
        <v>14</v>
      </c>
      <c r="P175" s="252">
        <v>92</v>
      </c>
      <c r="Q175" s="351" t="s">
        <v>52</v>
      </c>
      <c r="R175" s="351">
        <f t="shared" si="10"/>
        <v>15</v>
      </c>
      <c r="S175" s="252" t="s">
        <v>52</v>
      </c>
      <c r="T175" s="352" t="s">
        <v>53</v>
      </c>
      <c r="U175" s="352" t="s">
        <v>119</v>
      </c>
      <c r="V175" s="252">
        <v>4</v>
      </c>
      <c r="W175" s="252">
        <v>1.1</v>
      </c>
      <c r="X175" s="252">
        <v>1</v>
      </c>
      <c r="Y175" s="252">
        <v>1.07</v>
      </c>
      <c r="Z175" s="252">
        <v>1</v>
      </c>
      <c r="AA175" s="252">
        <v>1.03</v>
      </c>
      <c r="AB175" s="357">
        <f t="shared" si="12"/>
        <v>84.42086</v>
      </c>
      <c r="AC175" s="358"/>
    </row>
    <row r="176" spans="1:29">
      <c r="A176" s="252" t="s">
        <v>10</v>
      </c>
      <c r="B176" s="252" t="s">
        <v>265</v>
      </c>
      <c r="C176" s="252" t="s">
        <v>266</v>
      </c>
      <c r="D176" s="252" t="s">
        <v>266</v>
      </c>
      <c r="E176" s="252" t="s">
        <v>48</v>
      </c>
      <c r="F176" s="340">
        <v>85536</v>
      </c>
      <c r="G176" s="252" t="s">
        <v>66</v>
      </c>
      <c r="H176" s="250" t="s">
        <v>207</v>
      </c>
      <c r="I176" s="18" t="s">
        <v>93</v>
      </c>
      <c r="J176" s="252">
        <v>4</v>
      </c>
      <c r="K176" s="252">
        <v>30</v>
      </c>
      <c r="L176" s="252">
        <v>1962</v>
      </c>
      <c r="M176" s="252">
        <v>4</v>
      </c>
      <c r="N176" s="252">
        <v>28</v>
      </c>
      <c r="O176" s="252">
        <v>7</v>
      </c>
      <c r="P176" s="252">
        <v>77</v>
      </c>
      <c r="Q176" s="351" t="s">
        <v>52</v>
      </c>
      <c r="R176" s="351">
        <f t="shared" si="10"/>
        <v>21</v>
      </c>
      <c r="S176" s="252" t="s">
        <v>52</v>
      </c>
      <c r="T176" s="352" t="s">
        <v>53</v>
      </c>
      <c r="U176" s="352" t="s">
        <v>119</v>
      </c>
      <c r="V176" s="252">
        <v>4</v>
      </c>
      <c r="W176" s="252">
        <v>1.1</v>
      </c>
      <c r="X176" s="252">
        <v>1</v>
      </c>
      <c r="Y176" s="252">
        <v>1</v>
      </c>
      <c r="Z176" s="252">
        <v>1</v>
      </c>
      <c r="AA176" s="252">
        <v>1.03</v>
      </c>
      <c r="AB176" s="357">
        <f t="shared" si="12"/>
        <v>53.354</v>
      </c>
      <c r="AC176" s="358"/>
    </row>
    <row r="177" spans="1:29">
      <c r="A177" s="252" t="s">
        <v>10</v>
      </c>
      <c r="B177" s="252" t="s">
        <v>265</v>
      </c>
      <c r="C177" s="252" t="s">
        <v>266</v>
      </c>
      <c r="D177" s="252" t="s">
        <v>266</v>
      </c>
      <c r="E177" s="252" t="s">
        <v>48</v>
      </c>
      <c r="F177" s="340">
        <v>85536</v>
      </c>
      <c r="G177" s="252" t="s">
        <v>66</v>
      </c>
      <c r="H177" s="250" t="s">
        <v>207</v>
      </c>
      <c r="I177" s="19" t="s">
        <v>55</v>
      </c>
      <c r="J177" s="252">
        <v>4</v>
      </c>
      <c r="K177" s="252">
        <v>30</v>
      </c>
      <c r="L177" s="252">
        <v>1962</v>
      </c>
      <c r="M177" s="252">
        <v>4</v>
      </c>
      <c r="N177" s="252">
        <v>32</v>
      </c>
      <c r="O177" s="252">
        <v>21</v>
      </c>
      <c r="P177" s="252">
        <v>114</v>
      </c>
      <c r="Q177" s="351" t="s">
        <v>52</v>
      </c>
      <c r="R177" s="351">
        <f t="shared" si="10"/>
        <v>11</v>
      </c>
      <c r="S177" s="252" t="s">
        <v>52</v>
      </c>
      <c r="T177" s="352" t="s">
        <v>53</v>
      </c>
      <c r="U177" s="352" t="s">
        <v>119</v>
      </c>
      <c r="V177" s="252">
        <v>4</v>
      </c>
      <c r="W177" s="252">
        <v>1.1</v>
      </c>
      <c r="X177" s="252">
        <v>1</v>
      </c>
      <c r="Y177" s="252">
        <v>1.07</v>
      </c>
      <c r="Z177" s="252">
        <v>1</v>
      </c>
      <c r="AA177" s="252">
        <v>1.03</v>
      </c>
      <c r="AB177" s="357">
        <f t="shared" si="12"/>
        <v>113.95714</v>
      </c>
      <c r="AC177" s="358"/>
    </row>
    <row r="178" spans="1:29">
      <c r="A178" s="252" t="s">
        <v>10</v>
      </c>
      <c r="B178" s="252" t="s">
        <v>265</v>
      </c>
      <c r="C178" s="252" t="s">
        <v>266</v>
      </c>
      <c r="D178" s="252" t="s">
        <v>266</v>
      </c>
      <c r="E178" s="252" t="s">
        <v>48</v>
      </c>
      <c r="F178" s="342">
        <v>16392</v>
      </c>
      <c r="G178" s="252" t="s">
        <v>66</v>
      </c>
      <c r="H178" s="250" t="s">
        <v>230</v>
      </c>
      <c r="I178" s="19" t="s">
        <v>51</v>
      </c>
      <c r="J178" s="252">
        <v>4</v>
      </c>
      <c r="K178" s="252">
        <v>35</v>
      </c>
      <c r="L178" s="252">
        <v>1962</v>
      </c>
      <c r="M178" s="252">
        <v>4</v>
      </c>
      <c r="N178" s="252">
        <v>37</v>
      </c>
      <c r="O178" s="252">
        <v>23</v>
      </c>
      <c r="P178" s="252">
        <v>129</v>
      </c>
      <c r="Q178" s="351" t="s">
        <v>52</v>
      </c>
      <c r="R178" s="351">
        <f t="shared" si="10"/>
        <v>14</v>
      </c>
      <c r="S178" s="252" t="s">
        <v>52</v>
      </c>
      <c r="T178" s="352" t="s">
        <v>53</v>
      </c>
      <c r="U178" s="352" t="s">
        <v>138</v>
      </c>
      <c r="V178" s="252">
        <v>4</v>
      </c>
      <c r="W178" s="252">
        <v>1.1</v>
      </c>
      <c r="X178" s="252">
        <v>1</v>
      </c>
      <c r="Y178" s="252">
        <v>1</v>
      </c>
      <c r="Z178" s="252">
        <v>1</v>
      </c>
      <c r="AA178" s="252">
        <v>1.03</v>
      </c>
      <c r="AB178" s="357">
        <f t="shared" si="12"/>
        <v>118.656</v>
      </c>
      <c r="AC178" s="358"/>
    </row>
    <row r="179" spans="1:29">
      <c r="A179" s="252" t="s">
        <v>10</v>
      </c>
      <c r="B179" s="252" t="s">
        <v>265</v>
      </c>
      <c r="C179" s="252" t="s">
        <v>266</v>
      </c>
      <c r="D179" s="252" t="s">
        <v>266</v>
      </c>
      <c r="E179" s="252" t="s">
        <v>48</v>
      </c>
      <c r="F179" s="340">
        <v>16392</v>
      </c>
      <c r="G179" s="252" t="s">
        <v>66</v>
      </c>
      <c r="H179" s="250" t="s">
        <v>230</v>
      </c>
      <c r="I179" s="19" t="s">
        <v>55</v>
      </c>
      <c r="J179" s="252">
        <v>4</v>
      </c>
      <c r="K179" s="252">
        <v>70</v>
      </c>
      <c r="L179" s="252">
        <v>1962</v>
      </c>
      <c r="M179" s="252">
        <v>4</v>
      </c>
      <c r="N179" s="252">
        <v>69</v>
      </c>
      <c r="O179" s="252">
        <v>49</v>
      </c>
      <c r="P179" s="252">
        <v>263</v>
      </c>
      <c r="Q179" s="351" t="s">
        <v>52</v>
      </c>
      <c r="R179" s="351">
        <f t="shared" si="10"/>
        <v>20</v>
      </c>
      <c r="S179" s="252" t="s">
        <v>52</v>
      </c>
      <c r="T179" s="352" t="s">
        <v>53</v>
      </c>
      <c r="U179" s="352" t="s">
        <v>138</v>
      </c>
      <c r="V179" s="252">
        <v>4</v>
      </c>
      <c r="W179" s="252">
        <v>1.1</v>
      </c>
      <c r="X179" s="252">
        <v>1</v>
      </c>
      <c r="Y179" s="252">
        <v>1.07</v>
      </c>
      <c r="Z179" s="252">
        <v>1</v>
      </c>
      <c r="AA179" s="252">
        <v>1.03</v>
      </c>
      <c r="AB179" s="357">
        <f t="shared" si="12"/>
        <v>259.65476</v>
      </c>
      <c r="AC179" s="358"/>
    </row>
    <row r="180" spans="1:29">
      <c r="A180" s="252" t="s">
        <v>10</v>
      </c>
      <c r="B180" s="252" t="s">
        <v>272</v>
      </c>
      <c r="C180" s="252" t="s">
        <v>266</v>
      </c>
      <c r="D180" s="252" t="s">
        <v>266</v>
      </c>
      <c r="E180" s="252" t="s">
        <v>48</v>
      </c>
      <c r="F180" s="340">
        <v>60540</v>
      </c>
      <c r="G180" s="252" t="s">
        <v>49</v>
      </c>
      <c r="H180" s="250" t="s">
        <v>198</v>
      </c>
      <c r="I180" s="18" t="s">
        <v>93</v>
      </c>
      <c r="J180" s="252">
        <v>4</v>
      </c>
      <c r="K180" s="252">
        <v>40</v>
      </c>
      <c r="L180" s="252">
        <v>2002</v>
      </c>
      <c r="M180" s="252">
        <v>4</v>
      </c>
      <c r="N180" s="252">
        <v>35</v>
      </c>
      <c r="O180" s="252">
        <v>11</v>
      </c>
      <c r="P180" s="252">
        <v>100</v>
      </c>
      <c r="Q180" s="351" t="s">
        <v>52</v>
      </c>
      <c r="R180" s="351">
        <f t="shared" si="10"/>
        <v>24</v>
      </c>
      <c r="S180" s="252" t="s">
        <v>52</v>
      </c>
      <c r="T180" s="352" t="s">
        <v>53</v>
      </c>
      <c r="U180" s="352" t="s">
        <v>83</v>
      </c>
      <c r="V180" s="252">
        <v>4</v>
      </c>
      <c r="W180" s="252">
        <v>1.1</v>
      </c>
      <c r="X180" s="252">
        <v>1</v>
      </c>
      <c r="Y180" s="252">
        <v>1</v>
      </c>
      <c r="Z180" s="252">
        <v>1</v>
      </c>
      <c r="AA180" s="252">
        <v>1.03</v>
      </c>
      <c r="AB180" s="357">
        <f t="shared" si="12"/>
        <v>74.572</v>
      </c>
      <c r="AC180" s="358"/>
    </row>
    <row r="181" spans="1:29">
      <c r="A181" s="252" t="s">
        <v>10</v>
      </c>
      <c r="B181" s="252" t="s">
        <v>272</v>
      </c>
      <c r="C181" s="252" t="s">
        <v>266</v>
      </c>
      <c r="D181" s="252" t="s">
        <v>266</v>
      </c>
      <c r="E181" s="252" t="s">
        <v>48</v>
      </c>
      <c r="F181" s="340">
        <v>16394</v>
      </c>
      <c r="G181" s="252" t="s">
        <v>66</v>
      </c>
      <c r="H181" s="250" t="s">
        <v>198</v>
      </c>
      <c r="I181" s="19" t="s">
        <v>55</v>
      </c>
      <c r="J181" s="252">
        <v>4</v>
      </c>
      <c r="K181" s="252">
        <v>40</v>
      </c>
      <c r="L181" s="252">
        <v>1950</v>
      </c>
      <c r="M181" s="252">
        <v>4</v>
      </c>
      <c r="N181" s="252">
        <v>41</v>
      </c>
      <c r="O181" s="252">
        <v>28</v>
      </c>
      <c r="P181" s="252">
        <v>169</v>
      </c>
      <c r="Q181" s="351" t="s">
        <v>52</v>
      </c>
      <c r="R181" s="351">
        <f t="shared" si="10"/>
        <v>13</v>
      </c>
      <c r="S181" s="252" t="s">
        <v>52</v>
      </c>
      <c r="T181" s="352" t="s">
        <v>53</v>
      </c>
      <c r="U181" s="352" t="s">
        <v>83</v>
      </c>
      <c r="V181" s="252">
        <v>4</v>
      </c>
      <c r="W181" s="252">
        <v>1.1</v>
      </c>
      <c r="X181" s="252">
        <v>1</v>
      </c>
      <c r="Y181" s="252">
        <v>1.07</v>
      </c>
      <c r="Z181" s="252">
        <v>1</v>
      </c>
      <c r="AA181" s="252">
        <v>1.03</v>
      </c>
      <c r="AB181" s="357">
        <f t="shared" si="12"/>
        <v>150.10602</v>
      </c>
      <c r="AC181" s="358"/>
    </row>
    <row r="182" spans="1:29">
      <c r="A182" s="252" t="s">
        <v>10</v>
      </c>
      <c r="B182" s="252" t="s">
        <v>272</v>
      </c>
      <c r="C182" s="252" t="s">
        <v>266</v>
      </c>
      <c r="D182" s="252" t="s">
        <v>266</v>
      </c>
      <c r="E182" s="252" t="s">
        <v>48</v>
      </c>
      <c r="F182" s="340">
        <v>63886</v>
      </c>
      <c r="G182" s="252" t="s">
        <v>66</v>
      </c>
      <c r="H182" s="341" t="s">
        <v>156</v>
      </c>
      <c r="I182" s="18" t="s">
        <v>93</v>
      </c>
      <c r="J182" s="252">
        <v>4</v>
      </c>
      <c r="K182" s="252">
        <v>24</v>
      </c>
      <c r="L182" s="252">
        <v>2003</v>
      </c>
      <c r="M182" s="252">
        <v>4</v>
      </c>
      <c r="N182" s="252">
        <v>23</v>
      </c>
      <c r="O182" s="252">
        <v>9</v>
      </c>
      <c r="P182" s="252">
        <v>80</v>
      </c>
      <c r="Q182" s="351" t="s">
        <v>52</v>
      </c>
      <c r="R182" s="351">
        <f t="shared" si="10"/>
        <v>14</v>
      </c>
      <c r="S182" s="252" t="s">
        <v>52</v>
      </c>
      <c r="T182" s="352" t="s">
        <v>61</v>
      </c>
      <c r="U182" s="352" t="s">
        <v>65</v>
      </c>
      <c r="V182" s="252">
        <v>4</v>
      </c>
      <c r="W182" s="252">
        <v>1.115</v>
      </c>
      <c r="X182" s="252">
        <v>1.5</v>
      </c>
      <c r="Y182" s="252">
        <v>1</v>
      </c>
      <c r="Z182" s="252">
        <v>1</v>
      </c>
      <c r="AA182" s="252">
        <v>1.03</v>
      </c>
      <c r="AB182" s="357">
        <f t="shared" si="12"/>
        <v>83.6463</v>
      </c>
      <c r="AC182" s="358"/>
    </row>
    <row r="183" spans="1:29">
      <c r="A183" s="252" t="s">
        <v>10</v>
      </c>
      <c r="B183" s="252" t="s">
        <v>272</v>
      </c>
      <c r="C183" s="252" t="s">
        <v>266</v>
      </c>
      <c r="D183" s="252" t="s">
        <v>266</v>
      </c>
      <c r="E183" s="252" t="s">
        <v>48</v>
      </c>
      <c r="F183" s="340">
        <v>63890</v>
      </c>
      <c r="G183" s="252" t="s">
        <v>66</v>
      </c>
      <c r="H183" s="250" t="s">
        <v>273</v>
      </c>
      <c r="I183" s="18" t="s">
        <v>93</v>
      </c>
      <c r="J183" s="252">
        <v>4</v>
      </c>
      <c r="K183" s="252">
        <v>20</v>
      </c>
      <c r="L183" s="252">
        <v>2003</v>
      </c>
      <c r="M183" s="252">
        <v>3</v>
      </c>
      <c r="N183" s="252">
        <v>20</v>
      </c>
      <c r="O183" s="252">
        <v>13</v>
      </c>
      <c r="P183" s="252">
        <v>73</v>
      </c>
      <c r="Q183" s="351" t="s">
        <v>52</v>
      </c>
      <c r="R183" s="351">
        <f t="shared" si="10"/>
        <v>7</v>
      </c>
      <c r="S183" s="252" t="s">
        <v>52</v>
      </c>
      <c r="T183" s="352" t="s">
        <v>61</v>
      </c>
      <c r="U183" s="352" t="s">
        <v>135</v>
      </c>
      <c r="V183" s="252">
        <v>4</v>
      </c>
      <c r="W183" s="252">
        <v>1.115</v>
      </c>
      <c r="X183" s="252">
        <v>1.5</v>
      </c>
      <c r="Y183" s="252">
        <v>1</v>
      </c>
      <c r="Z183" s="252">
        <v>1</v>
      </c>
      <c r="AA183" s="252">
        <v>1</v>
      </c>
      <c r="AB183" s="357">
        <f t="shared" si="12"/>
        <v>97.47</v>
      </c>
      <c r="AC183" s="358"/>
    </row>
    <row r="184" spans="1:29">
      <c r="A184" s="252" t="s">
        <v>10</v>
      </c>
      <c r="B184" s="252" t="s">
        <v>272</v>
      </c>
      <c r="C184" s="252" t="s">
        <v>266</v>
      </c>
      <c r="D184" s="252" t="s">
        <v>266</v>
      </c>
      <c r="E184" s="252" t="s">
        <v>48</v>
      </c>
      <c r="F184" s="340">
        <v>16403</v>
      </c>
      <c r="G184" s="252" t="s">
        <v>66</v>
      </c>
      <c r="H184" s="250" t="s">
        <v>208</v>
      </c>
      <c r="I184" s="18" t="s">
        <v>57</v>
      </c>
      <c r="J184" s="252">
        <v>4</v>
      </c>
      <c r="K184" s="252">
        <v>30</v>
      </c>
      <c r="L184" s="252">
        <v>1950</v>
      </c>
      <c r="M184" s="252">
        <v>3</v>
      </c>
      <c r="N184" s="252">
        <v>0</v>
      </c>
      <c r="O184" s="252">
        <v>9</v>
      </c>
      <c r="P184" s="252">
        <v>30</v>
      </c>
      <c r="Q184" s="351" t="s">
        <v>52</v>
      </c>
      <c r="R184" s="351">
        <f t="shared" si="10"/>
        <v>-9</v>
      </c>
      <c r="S184" s="252" t="s">
        <v>68</v>
      </c>
      <c r="T184" s="352" t="s">
        <v>61</v>
      </c>
      <c r="U184" s="352" t="s">
        <v>74</v>
      </c>
      <c r="V184" s="252">
        <v>4</v>
      </c>
      <c r="W184" s="252">
        <v>1.1325</v>
      </c>
      <c r="X184" s="252">
        <v>2</v>
      </c>
      <c r="Y184" s="252">
        <v>1</v>
      </c>
      <c r="Z184" s="252">
        <v>1</v>
      </c>
      <c r="AA184" s="252">
        <v>1</v>
      </c>
      <c r="AB184" s="357">
        <f>((O184*W184)*X184*V184*Y184*Z184*AA184)</f>
        <v>81.54</v>
      </c>
      <c r="AC184" s="358"/>
    </row>
    <row r="185" spans="1:29">
      <c r="A185" s="252" t="s">
        <v>10</v>
      </c>
      <c r="B185" s="252" t="s">
        <v>272</v>
      </c>
      <c r="C185" s="252" t="s">
        <v>266</v>
      </c>
      <c r="D185" s="252" t="s">
        <v>266</v>
      </c>
      <c r="E185" s="252" t="s">
        <v>48</v>
      </c>
      <c r="F185" s="340">
        <v>16403</v>
      </c>
      <c r="G185" s="252" t="s">
        <v>66</v>
      </c>
      <c r="H185" s="250" t="s">
        <v>208</v>
      </c>
      <c r="I185" s="19" t="s">
        <v>55</v>
      </c>
      <c r="J185" s="252">
        <v>4</v>
      </c>
      <c r="K185" s="252">
        <v>60</v>
      </c>
      <c r="L185" s="252">
        <v>1950</v>
      </c>
      <c r="M185" s="252">
        <v>3</v>
      </c>
      <c r="N185" s="252">
        <v>57</v>
      </c>
      <c r="O185" s="252">
        <v>19</v>
      </c>
      <c r="P185" s="252">
        <v>159</v>
      </c>
      <c r="Q185" s="351" t="s">
        <v>52</v>
      </c>
      <c r="R185" s="351">
        <f t="shared" si="10"/>
        <v>38</v>
      </c>
      <c r="S185" s="252" t="s">
        <v>52</v>
      </c>
      <c r="T185" s="352" t="s">
        <v>61</v>
      </c>
      <c r="U185" s="352" t="s">
        <v>74</v>
      </c>
      <c r="V185" s="252">
        <v>4</v>
      </c>
      <c r="W185" s="252">
        <v>1.1325</v>
      </c>
      <c r="X185" s="252">
        <v>2</v>
      </c>
      <c r="Y185" s="252">
        <v>1.07</v>
      </c>
      <c r="Z185" s="252">
        <v>1</v>
      </c>
      <c r="AA185" s="252">
        <v>1</v>
      </c>
      <c r="AB185" s="357">
        <f>((O185*W185)+((N185-O185)/4))*V185*X185*Y185*Z185*AA185</f>
        <v>265.5098</v>
      </c>
      <c r="AC185" s="358"/>
    </row>
    <row r="186" spans="1:29">
      <c r="A186" s="252" t="s">
        <v>10</v>
      </c>
      <c r="B186" s="343" t="s">
        <v>272</v>
      </c>
      <c r="C186" s="252" t="s">
        <v>266</v>
      </c>
      <c r="D186" s="252" t="s">
        <v>266</v>
      </c>
      <c r="E186" s="252" t="s">
        <v>48</v>
      </c>
      <c r="F186" s="340">
        <v>1378853</v>
      </c>
      <c r="G186" s="343" t="s">
        <v>49</v>
      </c>
      <c r="H186" s="344" t="s">
        <v>208</v>
      </c>
      <c r="I186" s="19" t="s">
        <v>57</v>
      </c>
      <c r="J186" s="252">
        <v>4</v>
      </c>
      <c r="K186" s="252">
        <v>30</v>
      </c>
      <c r="L186" s="252">
        <v>2017</v>
      </c>
      <c r="M186" s="252"/>
      <c r="N186" s="252">
        <v>12</v>
      </c>
      <c r="O186" s="252">
        <v>0</v>
      </c>
      <c r="P186" s="252">
        <v>12</v>
      </c>
      <c r="Q186" s="351" t="s">
        <v>68</v>
      </c>
      <c r="R186" s="351">
        <f t="shared" si="10"/>
        <v>12</v>
      </c>
      <c r="S186" s="252" t="s">
        <v>122</v>
      </c>
      <c r="T186" s="352" t="s">
        <v>61</v>
      </c>
      <c r="U186" s="352" t="s">
        <v>74</v>
      </c>
      <c r="V186" s="252">
        <v>4</v>
      </c>
      <c r="W186" s="252">
        <v>1.1325</v>
      </c>
      <c r="X186" s="252">
        <v>2</v>
      </c>
      <c r="Y186" s="252">
        <v>1</v>
      </c>
      <c r="Z186" s="252">
        <v>1</v>
      </c>
      <c r="AA186" s="252"/>
      <c r="AB186" s="357">
        <f>P186*X186*Y186*Z186</f>
        <v>24</v>
      </c>
      <c r="AC186" s="358"/>
    </row>
    <row r="187" spans="1:29">
      <c r="A187" s="252" t="s">
        <v>10</v>
      </c>
      <c r="B187" s="252" t="s">
        <v>272</v>
      </c>
      <c r="C187" s="252" t="s">
        <v>266</v>
      </c>
      <c r="D187" s="252" t="s">
        <v>266</v>
      </c>
      <c r="E187" s="252" t="s">
        <v>48</v>
      </c>
      <c r="F187" s="340">
        <v>46710</v>
      </c>
      <c r="G187" s="252" t="s">
        <v>66</v>
      </c>
      <c r="H187" s="250" t="s">
        <v>195</v>
      </c>
      <c r="I187" s="19" t="s">
        <v>55</v>
      </c>
      <c r="J187" s="252">
        <v>4</v>
      </c>
      <c r="K187" s="252">
        <v>40</v>
      </c>
      <c r="L187" s="252">
        <v>1950</v>
      </c>
      <c r="M187" s="252">
        <v>4</v>
      </c>
      <c r="N187" s="252">
        <v>47</v>
      </c>
      <c r="O187" s="252">
        <v>28</v>
      </c>
      <c r="P187" s="252">
        <v>166</v>
      </c>
      <c r="Q187" s="351" t="s">
        <v>52</v>
      </c>
      <c r="R187" s="351">
        <f t="shared" si="10"/>
        <v>19</v>
      </c>
      <c r="S187" s="252" t="s">
        <v>52</v>
      </c>
      <c r="T187" s="352" t="s">
        <v>58</v>
      </c>
      <c r="U187" s="352" t="s">
        <v>107</v>
      </c>
      <c r="V187" s="252">
        <v>4</v>
      </c>
      <c r="W187" s="252">
        <v>1.1325</v>
      </c>
      <c r="X187" s="252">
        <v>2</v>
      </c>
      <c r="Y187" s="252">
        <v>1.07</v>
      </c>
      <c r="Z187" s="252">
        <v>1</v>
      </c>
      <c r="AA187" s="252">
        <v>1.03</v>
      </c>
      <c r="AB187" s="357">
        <f t="shared" ref="AB187:AB192" si="13">((O187*W187)+((N187-O187)/4))*V187*X187*Y187*Z187*AA187</f>
        <v>321.460528</v>
      </c>
      <c r="AC187" s="358"/>
    </row>
    <row r="188" spans="1:29">
      <c r="A188" s="252" t="s">
        <v>10</v>
      </c>
      <c r="B188" s="252" t="s">
        <v>272</v>
      </c>
      <c r="C188" s="252" t="s">
        <v>266</v>
      </c>
      <c r="D188" s="252" t="s">
        <v>266</v>
      </c>
      <c r="E188" s="252" t="s">
        <v>48</v>
      </c>
      <c r="F188" s="340">
        <v>16413</v>
      </c>
      <c r="G188" s="252" t="s">
        <v>49</v>
      </c>
      <c r="H188" s="250" t="s">
        <v>195</v>
      </c>
      <c r="I188" s="19" t="s">
        <v>51</v>
      </c>
      <c r="J188" s="252">
        <v>4</v>
      </c>
      <c r="K188" s="252">
        <v>40</v>
      </c>
      <c r="L188" s="252">
        <v>1950</v>
      </c>
      <c r="M188" s="252">
        <v>3</v>
      </c>
      <c r="N188" s="252">
        <v>39</v>
      </c>
      <c r="O188" s="252">
        <v>5</v>
      </c>
      <c r="P188" s="252">
        <v>101</v>
      </c>
      <c r="Q188" s="351" t="s">
        <v>52</v>
      </c>
      <c r="R188" s="351">
        <f t="shared" si="10"/>
        <v>34</v>
      </c>
      <c r="S188" s="252" t="s">
        <v>52</v>
      </c>
      <c r="T188" s="352" t="s">
        <v>58</v>
      </c>
      <c r="U188" s="352" t="s">
        <v>107</v>
      </c>
      <c r="V188" s="252">
        <v>4</v>
      </c>
      <c r="W188" s="252">
        <v>1.1325</v>
      </c>
      <c r="X188" s="252">
        <v>2</v>
      </c>
      <c r="Y188" s="252">
        <v>1</v>
      </c>
      <c r="Z188" s="252">
        <v>1</v>
      </c>
      <c r="AA188" s="252">
        <v>1</v>
      </c>
      <c r="AB188" s="357">
        <f t="shared" si="13"/>
        <v>113.3</v>
      </c>
      <c r="AC188" s="358"/>
    </row>
    <row r="189" spans="1:29">
      <c r="A189" s="252" t="s">
        <v>10</v>
      </c>
      <c r="B189" s="252" t="s">
        <v>272</v>
      </c>
      <c r="C189" s="252" t="s">
        <v>266</v>
      </c>
      <c r="D189" s="252" t="s">
        <v>266</v>
      </c>
      <c r="E189" s="252" t="s">
        <v>48</v>
      </c>
      <c r="F189" s="340">
        <v>16408</v>
      </c>
      <c r="G189" s="252" t="s">
        <v>66</v>
      </c>
      <c r="H189" s="250" t="s">
        <v>191</v>
      </c>
      <c r="I189" s="19" t="s">
        <v>55</v>
      </c>
      <c r="J189" s="252">
        <v>4</v>
      </c>
      <c r="K189" s="252">
        <v>30</v>
      </c>
      <c r="L189" s="252">
        <v>1990</v>
      </c>
      <c r="M189" s="252">
        <v>3</v>
      </c>
      <c r="N189" s="252">
        <v>30</v>
      </c>
      <c r="O189" s="252">
        <v>13</v>
      </c>
      <c r="P189" s="252">
        <v>99</v>
      </c>
      <c r="Q189" s="351" t="s">
        <v>52</v>
      </c>
      <c r="R189" s="351">
        <f t="shared" si="10"/>
        <v>17</v>
      </c>
      <c r="S189" s="252" t="s">
        <v>52</v>
      </c>
      <c r="T189" s="352" t="s">
        <v>58</v>
      </c>
      <c r="U189" s="352" t="s">
        <v>107</v>
      </c>
      <c r="V189" s="252">
        <v>4</v>
      </c>
      <c r="W189" s="252">
        <v>1.1325</v>
      </c>
      <c r="X189" s="252">
        <v>2</v>
      </c>
      <c r="Y189" s="252">
        <v>1.07</v>
      </c>
      <c r="Z189" s="252">
        <v>1</v>
      </c>
      <c r="AA189" s="252">
        <v>1</v>
      </c>
      <c r="AB189" s="357">
        <f t="shared" si="13"/>
        <v>162.4046</v>
      </c>
      <c r="AC189" s="358"/>
    </row>
    <row r="190" spans="1:29">
      <c r="A190" s="252" t="s">
        <v>10</v>
      </c>
      <c r="B190" s="252" t="s">
        <v>272</v>
      </c>
      <c r="C190" s="252" t="s">
        <v>266</v>
      </c>
      <c r="D190" s="252" t="s">
        <v>266</v>
      </c>
      <c r="E190" s="252" t="s">
        <v>48</v>
      </c>
      <c r="F190" s="340">
        <v>16407</v>
      </c>
      <c r="G190" s="252" t="s">
        <v>49</v>
      </c>
      <c r="H190" s="250" t="s">
        <v>191</v>
      </c>
      <c r="I190" s="18" t="s">
        <v>57</v>
      </c>
      <c r="J190" s="252">
        <v>4</v>
      </c>
      <c r="K190" s="252">
        <v>30</v>
      </c>
      <c r="L190" s="252">
        <v>1991</v>
      </c>
      <c r="M190" s="252">
        <v>4</v>
      </c>
      <c r="N190" s="252">
        <v>21</v>
      </c>
      <c r="O190" s="252">
        <v>7</v>
      </c>
      <c r="P190" s="252">
        <v>64</v>
      </c>
      <c r="Q190" s="351" t="s">
        <v>52</v>
      </c>
      <c r="R190" s="351">
        <f t="shared" si="10"/>
        <v>14</v>
      </c>
      <c r="S190" s="252" t="s">
        <v>52</v>
      </c>
      <c r="T190" s="352" t="s">
        <v>58</v>
      </c>
      <c r="U190" s="352" t="s">
        <v>107</v>
      </c>
      <c r="V190" s="252">
        <v>4</v>
      </c>
      <c r="W190" s="252">
        <v>1.1325</v>
      </c>
      <c r="X190" s="252">
        <v>2</v>
      </c>
      <c r="Y190" s="252">
        <v>1</v>
      </c>
      <c r="Z190" s="252">
        <v>1</v>
      </c>
      <c r="AA190" s="252">
        <v>1.03</v>
      </c>
      <c r="AB190" s="357">
        <f t="shared" si="13"/>
        <v>94.1626</v>
      </c>
      <c r="AC190" s="358"/>
    </row>
    <row r="191" spans="1:29">
      <c r="A191" s="252" t="s">
        <v>10</v>
      </c>
      <c r="B191" s="252" t="s">
        <v>272</v>
      </c>
      <c r="C191" s="252" t="s">
        <v>266</v>
      </c>
      <c r="D191" s="252" t="s">
        <v>266</v>
      </c>
      <c r="E191" s="252" t="s">
        <v>48</v>
      </c>
      <c r="F191" s="340">
        <v>16414</v>
      </c>
      <c r="G191" s="252" t="s">
        <v>66</v>
      </c>
      <c r="H191" s="250" t="s">
        <v>274</v>
      </c>
      <c r="I191" s="19" t="s">
        <v>55</v>
      </c>
      <c r="J191" s="252">
        <v>4</v>
      </c>
      <c r="K191" s="252">
        <v>30</v>
      </c>
      <c r="L191" s="252">
        <v>1994</v>
      </c>
      <c r="M191" s="252">
        <v>3</v>
      </c>
      <c r="N191" s="252">
        <v>30</v>
      </c>
      <c r="O191" s="252">
        <v>17</v>
      </c>
      <c r="P191" s="252">
        <v>125</v>
      </c>
      <c r="Q191" s="351" t="s">
        <v>52</v>
      </c>
      <c r="R191" s="351">
        <f t="shared" si="10"/>
        <v>13</v>
      </c>
      <c r="S191" s="252" t="s">
        <v>52</v>
      </c>
      <c r="T191" s="352" t="s">
        <v>58</v>
      </c>
      <c r="U191" s="352" t="s">
        <v>107</v>
      </c>
      <c r="V191" s="252">
        <v>4</v>
      </c>
      <c r="W191" s="252">
        <v>1.1325</v>
      </c>
      <c r="X191" s="252">
        <v>2</v>
      </c>
      <c r="Y191" s="252">
        <v>1.07</v>
      </c>
      <c r="Z191" s="252">
        <v>1</v>
      </c>
      <c r="AA191" s="252">
        <v>1</v>
      </c>
      <c r="AB191" s="357">
        <f t="shared" si="13"/>
        <v>192.6214</v>
      </c>
      <c r="AC191" s="358"/>
    </row>
    <row r="192" spans="1:29">
      <c r="A192" s="252" t="s">
        <v>10</v>
      </c>
      <c r="B192" s="252" t="s">
        <v>272</v>
      </c>
      <c r="C192" s="252" t="s">
        <v>266</v>
      </c>
      <c r="D192" s="252" t="s">
        <v>266</v>
      </c>
      <c r="E192" s="252" t="s">
        <v>48</v>
      </c>
      <c r="F192" s="340">
        <v>63894</v>
      </c>
      <c r="G192" s="252" t="s">
        <v>49</v>
      </c>
      <c r="H192" s="341" t="s">
        <v>234</v>
      </c>
      <c r="I192" s="18" t="s">
        <v>57</v>
      </c>
      <c r="J192" s="252">
        <v>5</v>
      </c>
      <c r="K192" s="252">
        <v>30</v>
      </c>
      <c r="L192" s="252">
        <v>2003</v>
      </c>
      <c r="M192" s="252">
        <v>3</v>
      </c>
      <c r="N192" s="252">
        <v>29</v>
      </c>
      <c r="O192" s="252">
        <v>10</v>
      </c>
      <c r="P192" s="252">
        <v>90</v>
      </c>
      <c r="Q192" s="351" t="s">
        <v>52</v>
      </c>
      <c r="R192" s="351">
        <f t="shared" si="10"/>
        <v>19</v>
      </c>
      <c r="S192" s="252" t="s">
        <v>52</v>
      </c>
      <c r="T192" s="352" t="s">
        <v>58</v>
      </c>
      <c r="U192" s="352" t="s">
        <v>107</v>
      </c>
      <c r="V192" s="252">
        <v>4</v>
      </c>
      <c r="W192" s="252">
        <v>1.1325</v>
      </c>
      <c r="X192" s="252">
        <v>2</v>
      </c>
      <c r="Y192" s="252">
        <v>1</v>
      </c>
      <c r="Z192" s="252">
        <v>1</v>
      </c>
      <c r="AA192" s="252">
        <v>1</v>
      </c>
      <c r="AB192" s="357">
        <f t="shared" si="13"/>
        <v>128.6</v>
      </c>
      <c r="AC192" s="358"/>
    </row>
    <row r="193" spans="1:29">
      <c r="A193" s="252" t="s">
        <v>10</v>
      </c>
      <c r="B193" s="252" t="s">
        <v>272</v>
      </c>
      <c r="C193" s="252" t="s">
        <v>266</v>
      </c>
      <c r="D193" s="252" t="s">
        <v>266</v>
      </c>
      <c r="E193" s="252" t="s">
        <v>48</v>
      </c>
      <c r="F193" s="340">
        <v>16387</v>
      </c>
      <c r="G193" s="252" t="s">
        <v>49</v>
      </c>
      <c r="H193" s="250" t="s">
        <v>178</v>
      </c>
      <c r="I193" s="18" t="s">
        <v>57</v>
      </c>
      <c r="J193" s="252">
        <v>5</v>
      </c>
      <c r="K193" s="252">
        <v>50</v>
      </c>
      <c r="L193" s="252">
        <v>1974</v>
      </c>
      <c r="M193" s="252">
        <v>4</v>
      </c>
      <c r="N193" s="252">
        <v>52</v>
      </c>
      <c r="O193" s="252">
        <v>59</v>
      </c>
      <c r="P193" s="252">
        <v>279</v>
      </c>
      <c r="Q193" s="351" t="s">
        <v>52</v>
      </c>
      <c r="R193" s="351">
        <f t="shared" si="10"/>
        <v>-7</v>
      </c>
      <c r="S193" s="252" t="s">
        <v>68</v>
      </c>
      <c r="T193" s="352" t="s">
        <v>58</v>
      </c>
      <c r="U193" s="352" t="s">
        <v>101</v>
      </c>
      <c r="V193" s="252">
        <v>5</v>
      </c>
      <c r="W193" s="252">
        <v>1.082</v>
      </c>
      <c r="X193" s="252">
        <v>2</v>
      </c>
      <c r="Y193" s="252">
        <v>1</v>
      </c>
      <c r="Z193" s="252">
        <v>1</v>
      </c>
      <c r="AA193" s="252">
        <v>1.03</v>
      </c>
      <c r="AB193" s="357">
        <f>((O193*W193)*X193*V193*Y193*Z193*AA193)</f>
        <v>657.5314</v>
      </c>
      <c r="AC193" s="358"/>
    </row>
    <row r="194" spans="1:29">
      <c r="A194" s="252" t="s">
        <v>10</v>
      </c>
      <c r="B194" s="252" t="s">
        <v>272</v>
      </c>
      <c r="C194" s="252" t="s">
        <v>266</v>
      </c>
      <c r="D194" s="252" t="s">
        <v>266</v>
      </c>
      <c r="E194" s="252" t="s">
        <v>48</v>
      </c>
      <c r="F194" s="340">
        <v>16406</v>
      </c>
      <c r="G194" s="252" t="s">
        <v>49</v>
      </c>
      <c r="H194" s="250" t="s">
        <v>275</v>
      </c>
      <c r="I194" s="18" t="s">
        <v>57</v>
      </c>
      <c r="J194" s="252">
        <v>5</v>
      </c>
      <c r="K194" s="252">
        <v>50</v>
      </c>
      <c r="L194" s="252">
        <v>1990</v>
      </c>
      <c r="M194" s="252">
        <v>4</v>
      </c>
      <c r="N194" s="252">
        <v>47</v>
      </c>
      <c r="O194" s="252">
        <v>42</v>
      </c>
      <c r="P194" s="252">
        <v>250</v>
      </c>
      <c r="Q194" s="351" t="s">
        <v>52</v>
      </c>
      <c r="R194" s="351">
        <f t="shared" si="10"/>
        <v>5</v>
      </c>
      <c r="S194" s="252" t="s">
        <v>52</v>
      </c>
      <c r="T194" s="352" t="s">
        <v>58</v>
      </c>
      <c r="U194" s="352" t="s">
        <v>101</v>
      </c>
      <c r="V194" s="252">
        <v>5</v>
      </c>
      <c r="W194" s="252">
        <v>1.082</v>
      </c>
      <c r="X194" s="252">
        <v>2</v>
      </c>
      <c r="Y194" s="252">
        <v>1</v>
      </c>
      <c r="Z194" s="252">
        <v>1</v>
      </c>
      <c r="AA194" s="252">
        <v>1.03</v>
      </c>
      <c r="AB194" s="357">
        <f>((O194*W194)+((N194-O194)/4))*V194*X194*Y194*Z194*AA194</f>
        <v>480.9482</v>
      </c>
      <c r="AC194" s="358"/>
    </row>
    <row r="195" spans="1:29">
      <c r="A195" s="252" t="s">
        <v>10</v>
      </c>
      <c r="B195" s="252" t="s">
        <v>272</v>
      </c>
      <c r="C195" s="252" t="s">
        <v>266</v>
      </c>
      <c r="D195" s="252" t="s">
        <v>266</v>
      </c>
      <c r="E195" s="252" t="s">
        <v>48</v>
      </c>
      <c r="F195" s="340">
        <v>18778</v>
      </c>
      <c r="G195" s="252" t="s">
        <v>49</v>
      </c>
      <c r="H195" s="250" t="s">
        <v>256</v>
      </c>
      <c r="I195" s="18" t="s">
        <v>57</v>
      </c>
      <c r="J195" s="252">
        <v>5</v>
      </c>
      <c r="K195" s="252">
        <v>40</v>
      </c>
      <c r="L195" s="252">
        <v>1998</v>
      </c>
      <c r="M195" s="252">
        <v>4</v>
      </c>
      <c r="N195" s="252">
        <v>37</v>
      </c>
      <c r="O195" s="252">
        <v>24</v>
      </c>
      <c r="P195" s="252">
        <v>169</v>
      </c>
      <c r="Q195" s="351" t="s">
        <v>52</v>
      </c>
      <c r="R195" s="351">
        <f t="shared" ref="R195:R258" si="14">N195-O195</f>
        <v>13</v>
      </c>
      <c r="S195" s="252" t="s">
        <v>52</v>
      </c>
      <c r="T195" s="352" t="s">
        <v>58</v>
      </c>
      <c r="U195" s="352" t="s">
        <v>101</v>
      </c>
      <c r="V195" s="252">
        <v>5</v>
      </c>
      <c r="W195" s="252">
        <v>1.082</v>
      </c>
      <c r="X195" s="252">
        <v>2</v>
      </c>
      <c r="Y195" s="252">
        <v>1</v>
      </c>
      <c r="Z195" s="252">
        <v>1</v>
      </c>
      <c r="AA195" s="252">
        <v>1.03</v>
      </c>
      <c r="AB195" s="357">
        <f>((O195*W195)+((N195-O195)/4))*V195*X195*Y195*Z195*AA195</f>
        <v>300.9454</v>
      </c>
      <c r="AC195" s="358"/>
    </row>
    <row r="196" spans="1:29">
      <c r="A196" s="252" t="s">
        <v>10</v>
      </c>
      <c r="B196" s="252" t="s">
        <v>272</v>
      </c>
      <c r="C196" s="252" t="s">
        <v>266</v>
      </c>
      <c r="D196" s="252" t="s">
        <v>266</v>
      </c>
      <c r="E196" s="252" t="s">
        <v>48</v>
      </c>
      <c r="F196" s="340">
        <v>16401</v>
      </c>
      <c r="G196" s="252" t="s">
        <v>49</v>
      </c>
      <c r="H196" s="250" t="s">
        <v>276</v>
      </c>
      <c r="I196" s="19" t="s">
        <v>55</v>
      </c>
      <c r="J196" s="252">
        <v>5</v>
      </c>
      <c r="K196" s="252">
        <v>40</v>
      </c>
      <c r="L196" s="252">
        <v>1985</v>
      </c>
      <c r="M196" s="252">
        <v>3</v>
      </c>
      <c r="N196" s="252">
        <v>38</v>
      </c>
      <c r="O196" s="252">
        <v>16</v>
      </c>
      <c r="P196" s="252">
        <v>166</v>
      </c>
      <c r="Q196" s="351" t="s">
        <v>52</v>
      </c>
      <c r="R196" s="351">
        <f t="shared" si="14"/>
        <v>22</v>
      </c>
      <c r="S196" s="252" t="s">
        <v>52</v>
      </c>
      <c r="T196" s="352" t="s">
        <v>58</v>
      </c>
      <c r="U196" s="352" t="s">
        <v>101</v>
      </c>
      <c r="V196" s="252">
        <v>5</v>
      </c>
      <c r="W196" s="252">
        <v>1.082</v>
      </c>
      <c r="X196" s="252">
        <v>2</v>
      </c>
      <c r="Y196" s="252">
        <v>1.07</v>
      </c>
      <c r="Z196" s="252">
        <v>1</v>
      </c>
      <c r="AA196" s="252">
        <v>1</v>
      </c>
      <c r="AB196" s="357">
        <f>((O196*W196)+((N196-O196)/4))*V196*X196*Y196*Z196*AA196</f>
        <v>244.0884</v>
      </c>
      <c r="AC196" s="358"/>
    </row>
    <row r="197" spans="1:29">
      <c r="A197" s="252" t="s">
        <v>10</v>
      </c>
      <c r="B197" s="252" t="s">
        <v>272</v>
      </c>
      <c r="C197" s="252" t="s">
        <v>266</v>
      </c>
      <c r="D197" s="252" t="s">
        <v>266</v>
      </c>
      <c r="E197" s="252" t="s">
        <v>48</v>
      </c>
      <c r="F197" s="340">
        <v>52535</v>
      </c>
      <c r="G197" s="252" t="s">
        <v>49</v>
      </c>
      <c r="H197" s="250" t="s">
        <v>277</v>
      </c>
      <c r="I197" s="18" t="s">
        <v>57</v>
      </c>
      <c r="J197" s="252">
        <v>5</v>
      </c>
      <c r="K197" s="252">
        <v>45</v>
      </c>
      <c r="L197" s="252">
        <v>2001</v>
      </c>
      <c r="M197" s="252">
        <v>3</v>
      </c>
      <c r="N197" s="252">
        <v>42</v>
      </c>
      <c r="O197" s="252">
        <v>25</v>
      </c>
      <c r="P197" s="252">
        <v>193</v>
      </c>
      <c r="Q197" s="351" t="s">
        <v>52</v>
      </c>
      <c r="R197" s="351">
        <f t="shared" si="14"/>
        <v>17</v>
      </c>
      <c r="S197" s="252" t="s">
        <v>52</v>
      </c>
      <c r="T197" s="352" t="s">
        <v>58</v>
      </c>
      <c r="U197" s="352" t="s">
        <v>101</v>
      </c>
      <c r="V197" s="252">
        <v>5</v>
      </c>
      <c r="W197" s="252">
        <v>1.082</v>
      </c>
      <c r="X197" s="252">
        <v>2</v>
      </c>
      <c r="Y197" s="252">
        <v>1</v>
      </c>
      <c r="Z197" s="252">
        <v>1</v>
      </c>
      <c r="AA197" s="252">
        <v>1</v>
      </c>
      <c r="AB197" s="357">
        <f>((O197*W197)+((N197-O197)/4))*V197*X197*Y197*Z197*AA197</f>
        <v>313</v>
      </c>
      <c r="AC197" s="358"/>
    </row>
    <row r="198" spans="1:29">
      <c r="A198" s="252" t="s">
        <v>10</v>
      </c>
      <c r="B198" s="252" t="s">
        <v>272</v>
      </c>
      <c r="C198" s="252" t="s">
        <v>266</v>
      </c>
      <c r="D198" s="252" t="s">
        <v>266</v>
      </c>
      <c r="E198" s="252" t="s">
        <v>48</v>
      </c>
      <c r="F198" s="340">
        <v>60414</v>
      </c>
      <c r="G198" s="252" t="s">
        <v>49</v>
      </c>
      <c r="H198" s="250" t="s">
        <v>278</v>
      </c>
      <c r="I198" s="18" t="s">
        <v>57</v>
      </c>
      <c r="J198" s="252">
        <v>5</v>
      </c>
      <c r="K198" s="252">
        <v>45</v>
      </c>
      <c r="L198" s="252">
        <v>2002</v>
      </c>
      <c r="M198" s="252">
        <v>4</v>
      </c>
      <c r="N198" s="252">
        <v>43</v>
      </c>
      <c r="O198" s="252">
        <v>15</v>
      </c>
      <c r="P198" s="252">
        <v>168</v>
      </c>
      <c r="Q198" s="351" t="s">
        <v>52</v>
      </c>
      <c r="R198" s="351">
        <f t="shared" si="14"/>
        <v>28</v>
      </c>
      <c r="S198" s="252" t="s">
        <v>52</v>
      </c>
      <c r="T198" s="352" t="s">
        <v>130</v>
      </c>
      <c r="U198" s="352" t="s">
        <v>133</v>
      </c>
      <c r="V198" s="252">
        <v>5</v>
      </c>
      <c r="W198" s="252">
        <v>1.065</v>
      </c>
      <c r="X198" s="252">
        <v>4.5</v>
      </c>
      <c r="Y198" s="252">
        <v>1</v>
      </c>
      <c r="Z198" s="252">
        <v>1</v>
      </c>
      <c r="AA198" s="252">
        <v>1.03</v>
      </c>
      <c r="AB198" s="357">
        <f>((O198*W198)+((N198-O198)/4))*V198*X198*Y198*Z198*AA198</f>
        <v>532.445625</v>
      </c>
      <c r="AC198" s="358"/>
    </row>
    <row r="199" spans="1:29">
      <c r="A199" s="252" t="s">
        <v>10</v>
      </c>
      <c r="B199" s="343" t="s">
        <v>272</v>
      </c>
      <c r="C199" s="252" t="s">
        <v>266</v>
      </c>
      <c r="D199" s="252" t="s">
        <v>266</v>
      </c>
      <c r="E199" s="252" t="s">
        <v>48</v>
      </c>
      <c r="F199" s="340">
        <v>150039</v>
      </c>
      <c r="G199" s="343" t="s">
        <v>49</v>
      </c>
      <c r="H199" s="344" t="s">
        <v>211</v>
      </c>
      <c r="I199" s="19" t="s">
        <v>57</v>
      </c>
      <c r="J199" s="252">
        <v>6</v>
      </c>
      <c r="K199" s="252">
        <v>40</v>
      </c>
      <c r="L199" s="252">
        <v>2009</v>
      </c>
      <c r="M199" s="252">
        <v>4</v>
      </c>
      <c r="N199" s="252">
        <v>42</v>
      </c>
      <c r="O199" s="252">
        <v>34</v>
      </c>
      <c r="P199" s="252">
        <v>278</v>
      </c>
      <c r="Q199" s="351" t="s">
        <v>68</v>
      </c>
      <c r="R199" s="351">
        <f t="shared" si="14"/>
        <v>8</v>
      </c>
      <c r="S199" s="252" t="s">
        <v>122</v>
      </c>
      <c r="T199" s="352" t="s">
        <v>130</v>
      </c>
      <c r="U199" s="352" t="s">
        <v>131</v>
      </c>
      <c r="V199" s="252">
        <v>6</v>
      </c>
      <c r="W199" s="252">
        <v>1.065</v>
      </c>
      <c r="X199" s="252">
        <v>4.5</v>
      </c>
      <c r="Y199" s="252">
        <v>1</v>
      </c>
      <c r="Z199" s="252">
        <v>1</v>
      </c>
      <c r="AA199" s="252">
        <v>1.03</v>
      </c>
      <c r="AB199" s="357">
        <f>P199*X199*Y199*Z199</f>
        <v>1251</v>
      </c>
      <c r="AC199" s="358"/>
    </row>
    <row r="200" spans="1:29">
      <c r="A200" s="252" t="s">
        <v>10</v>
      </c>
      <c r="B200" s="252" t="s">
        <v>272</v>
      </c>
      <c r="C200" s="252" t="s">
        <v>266</v>
      </c>
      <c r="D200" s="252" t="s">
        <v>266</v>
      </c>
      <c r="E200" s="252" t="s">
        <v>48</v>
      </c>
      <c r="F200" s="340">
        <v>16391</v>
      </c>
      <c r="G200" s="252" t="s">
        <v>49</v>
      </c>
      <c r="H200" s="250" t="s">
        <v>188</v>
      </c>
      <c r="I200" s="18" t="s">
        <v>57</v>
      </c>
      <c r="J200" s="252">
        <v>5</v>
      </c>
      <c r="K200" s="252">
        <v>45</v>
      </c>
      <c r="L200" s="252">
        <v>1954</v>
      </c>
      <c r="M200" s="252">
        <v>4</v>
      </c>
      <c r="N200" s="252">
        <v>44</v>
      </c>
      <c r="O200" s="252">
        <v>36</v>
      </c>
      <c r="P200" s="252">
        <v>206</v>
      </c>
      <c r="Q200" s="351" t="s">
        <v>52</v>
      </c>
      <c r="R200" s="351">
        <f t="shared" si="14"/>
        <v>8</v>
      </c>
      <c r="S200" s="252" t="s">
        <v>52</v>
      </c>
      <c r="T200" s="352" t="s">
        <v>58</v>
      </c>
      <c r="U200" s="352" t="s">
        <v>104</v>
      </c>
      <c r="V200" s="252">
        <v>5</v>
      </c>
      <c r="W200" s="252">
        <v>1.066</v>
      </c>
      <c r="X200" s="252">
        <v>2</v>
      </c>
      <c r="Y200" s="252">
        <v>1</v>
      </c>
      <c r="Z200" s="252">
        <v>1</v>
      </c>
      <c r="AA200" s="252">
        <v>1.03</v>
      </c>
      <c r="AB200" s="357">
        <f t="shared" ref="AB200:AB206" si="15">((O200*W200)+((N200-O200)/4))*V200*X200*Y200*Z200*AA200</f>
        <v>415.8728</v>
      </c>
      <c r="AC200" s="358"/>
    </row>
    <row r="201" spans="1:29">
      <c r="A201" s="252" t="s">
        <v>10</v>
      </c>
      <c r="B201" s="252" t="s">
        <v>272</v>
      </c>
      <c r="C201" s="252" t="s">
        <v>266</v>
      </c>
      <c r="D201" s="252" t="s">
        <v>266</v>
      </c>
      <c r="E201" s="252" t="s">
        <v>48</v>
      </c>
      <c r="F201" s="340">
        <v>16386</v>
      </c>
      <c r="G201" s="252" t="s">
        <v>49</v>
      </c>
      <c r="H201" s="250" t="s">
        <v>153</v>
      </c>
      <c r="I201" s="18" t="s">
        <v>57</v>
      </c>
      <c r="J201" s="252">
        <v>5</v>
      </c>
      <c r="K201" s="252">
        <v>60</v>
      </c>
      <c r="L201" s="252">
        <v>1983</v>
      </c>
      <c r="M201" s="252"/>
      <c r="N201" s="252">
        <v>61</v>
      </c>
      <c r="O201" s="252">
        <v>47</v>
      </c>
      <c r="P201" s="252">
        <v>310</v>
      </c>
      <c r="Q201" s="351" t="s">
        <v>52</v>
      </c>
      <c r="R201" s="351">
        <f t="shared" si="14"/>
        <v>14</v>
      </c>
      <c r="S201" s="252" t="s">
        <v>52</v>
      </c>
      <c r="T201" s="352" t="s">
        <v>58</v>
      </c>
      <c r="U201" s="352" t="s">
        <v>59</v>
      </c>
      <c r="V201" s="252">
        <v>5</v>
      </c>
      <c r="W201" s="252">
        <v>1.05</v>
      </c>
      <c r="X201" s="252">
        <v>2</v>
      </c>
      <c r="Y201" s="252">
        <v>1</v>
      </c>
      <c r="Z201" s="252">
        <v>1</v>
      </c>
      <c r="AA201" s="252"/>
      <c r="AB201" s="357">
        <f t="shared" si="15"/>
        <v>0</v>
      </c>
      <c r="AC201" s="358"/>
    </row>
    <row r="202" ht="15.75" spans="1:31">
      <c r="A202" s="252" t="s">
        <v>10</v>
      </c>
      <c r="B202" s="252" t="s">
        <v>272</v>
      </c>
      <c r="C202" s="252" t="s">
        <v>266</v>
      </c>
      <c r="D202" s="252" t="s">
        <v>266</v>
      </c>
      <c r="E202" s="252" t="s">
        <v>48</v>
      </c>
      <c r="F202" s="342">
        <v>60438</v>
      </c>
      <c r="G202" s="252" t="s">
        <v>49</v>
      </c>
      <c r="H202" s="250" t="s">
        <v>177</v>
      </c>
      <c r="I202" s="18" t="s">
        <v>57</v>
      </c>
      <c r="J202" s="252">
        <v>5</v>
      </c>
      <c r="K202" s="252">
        <v>40</v>
      </c>
      <c r="L202" s="252">
        <v>2002</v>
      </c>
      <c r="M202" s="252">
        <v>4</v>
      </c>
      <c r="N202" s="252">
        <v>43</v>
      </c>
      <c r="O202" s="252">
        <v>23</v>
      </c>
      <c r="P202" s="252">
        <v>154</v>
      </c>
      <c r="Q202" s="351" t="s">
        <v>52</v>
      </c>
      <c r="R202" s="351">
        <f t="shared" si="14"/>
        <v>20</v>
      </c>
      <c r="S202" s="252" t="s">
        <v>52</v>
      </c>
      <c r="T202" s="352" t="s">
        <v>61</v>
      </c>
      <c r="U202" s="352" t="s">
        <v>95</v>
      </c>
      <c r="V202" s="252">
        <v>4</v>
      </c>
      <c r="W202" s="252">
        <v>1.066</v>
      </c>
      <c r="X202" s="252">
        <v>1.5</v>
      </c>
      <c r="Y202" s="252">
        <v>1</v>
      </c>
      <c r="Z202" s="252">
        <v>1</v>
      </c>
      <c r="AA202" s="252">
        <v>1.03</v>
      </c>
      <c r="AB202" s="357">
        <f t="shared" si="15"/>
        <v>182.42124</v>
      </c>
      <c r="AC202" s="358"/>
      <c r="AE202" s="387"/>
    </row>
    <row r="203" spans="1:29">
      <c r="A203" s="252" t="s">
        <v>10</v>
      </c>
      <c r="B203" s="252" t="s">
        <v>272</v>
      </c>
      <c r="C203" s="252" t="s">
        <v>266</v>
      </c>
      <c r="D203" s="252" t="s">
        <v>266</v>
      </c>
      <c r="E203" s="252" t="s">
        <v>48</v>
      </c>
      <c r="F203" s="340">
        <v>16396</v>
      </c>
      <c r="G203" s="252" t="s">
        <v>66</v>
      </c>
      <c r="H203" s="250" t="s">
        <v>173</v>
      </c>
      <c r="I203" s="19" t="s">
        <v>55</v>
      </c>
      <c r="J203" s="252">
        <v>4</v>
      </c>
      <c r="K203" s="252">
        <v>50</v>
      </c>
      <c r="L203" s="252">
        <v>1974</v>
      </c>
      <c r="M203" s="252">
        <v>3</v>
      </c>
      <c r="N203" s="252">
        <v>50</v>
      </c>
      <c r="O203" s="252">
        <v>16</v>
      </c>
      <c r="P203" s="252">
        <v>192</v>
      </c>
      <c r="Q203" s="351" t="s">
        <v>52</v>
      </c>
      <c r="R203" s="351">
        <f t="shared" si="14"/>
        <v>34</v>
      </c>
      <c r="S203" s="252" t="s">
        <v>52</v>
      </c>
      <c r="T203" s="352" t="s">
        <v>61</v>
      </c>
      <c r="U203" s="352" t="s">
        <v>95</v>
      </c>
      <c r="V203" s="252">
        <v>4</v>
      </c>
      <c r="W203" s="252">
        <v>1.066</v>
      </c>
      <c r="X203" s="252">
        <v>1.5</v>
      </c>
      <c r="Y203" s="252">
        <v>1.07</v>
      </c>
      <c r="Z203" s="252">
        <v>1</v>
      </c>
      <c r="AA203" s="252">
        <v>1</v>
      </c>
      <c r="AB203" s="357">
        <f t="shared" si="15"/>
        <v>164.06952</v>
      </c>
      <c r="AC203" s="358"/>
    </row>
    <row r="204" spans="1:29">
      <c r="A204" s="252" t="s">
        <v>10</v>
      </c>
      <c r="B204" s="252" t="s">
        <v>272</v>
      </c>
      <c r="C204" s="252" t="s">
        <v>266</v>
      </c>
      <c r="D204" s="252" t="s">
        <v>266</v>
      </c>
      <c r="E204" s="252" t="s">
        <v>48</v>
      </c>
      <c r="F204" s="340">
        <v>102820</v>
      </c>
      <c r="G204" s="252" t="s">
        <v>49</v>
      </c>
      <c r="H204" s="250" t="s">
        <v>173</v>
      </c>
      <c r="I204" s="18" t="s">
        <v>57</v>
      </c>
      <c r="J204" s="252">
        <v>4</v>
      </c>
      <c r="K204" s="252">
        <v>50</v>
      </c>
      <c r="L204" s="252">
        <v>2005</v>
      </c>
      <c r="M204" s="252">
        <v>3</v>
      </c>
      <c r="N204" s="252">
        <v>48</v>
      </c>
      <c r="O204" s="252">
        <v>24</v>
      </c>
      <c r="P204" s="252">
        <v>202</v>
      </c>
      <c r="Q204" s="351" t="s">
        <v>52</v>
      </c>
      <c r="R204" s="351">
        <f t="shared" si="14"/>
        <v>24</v>
      </c>
      <c r="S204" s="252" t="s">
        <v>52</v>
      </c>
      <c r="T204" s="352" t="s">
        <v>61</v>
      </c>
      <c r="U204" s="352" t="s">
        <v>95</v>
      </c>
      <c r="V204" s="252">
        <v>4</v>
      </c>
      <c r="W204" s="252">
        <v>1.066</v>
      </c>
      <c r="X204" s="252">
        <v>1.5</v>
      </c>
      <c r="Y204" s="252">
        <v>1</v>
      </c>
      <c r="Z204" s="252">
        <v>1</v>
      </c>
      <c r="AA204" s="252">
        <v>1</v>
      </c>
      <c r="AB204" s="357">
        <f t="shared" si="15"/>
        <v>189.504</v>
      </c>
      <c r="AC204" s="358"/>
    </row>
    <row r="205" spans="1:29">
      <c r="A205" s="252" t="s">
        <v>10</v>
      </c>
      <c r="B205" s="252" t="s">
        <v>272</v>
      </c>
      <c r="C205" s="252" t="s">
        <v>266</v>
      </c>
      <c r="D205" s="252" t="s">
        <v>266</v>
      </c>
      <c r="E205" s="252" t="s">
        <v>48</v>
      </c>
      <c r="F205" s="340">
        <v>16389</v>
      </c>
      <c r="G205" s="252" t="s">
        <v>66</v>
      </c>
      <c r="H205" s="250" t="s">
        <v>161</v>
      </c>
      <c r="I205" s="18" t="s">
        <v>93</v>
      </c>
      <c r="J205" s="252">
        <v>4</v>
      </c>
      <c r="K205" s="252">
        <v>25</v>
      </c>
      <c r="L205" s="252">
        <v>1987</v>
      </c>
      <c r="M205" s="252">
        <v>4</v>
      </c>
      <c r="N205" s="252">
        <v>27</v>
      </c>
      <c r="O205" s="252">
        <v>13</v>
      </c>
      <c r="P205" s="252">
        <v>89</v>
      </c>
      <c r="Q205" s="351" t="s">
        <v>52</v>
      </c>
      <c r="R205" s="351">
        <f t="shared" si="14"/>
        <v>14</v>
      </c>
      <c r="S205" s="252" t="s">
        <v>52</v>
      </c>
      <c r="T205" s="352" t="s">
        <v>58</v>
      </c>
      <c r="U205" s="352" t="s">
        <v>72</v>
      </c>
      <c r="V205" s="252">
        <v>4</v>
      </c>
      <c r="W205" s="252">
        <v>1.125</v>
      </c>
      <c r="X205" s="252">
        <v>2</v>
      </c>
      <c r="Y205" s="252">
        <v>1</v>
      </c>
      <c r="Z205" s="252">
        <v>1</v>
      </c>
      <c r="AA205" s="252">
        <v>1.03</v>
      </c>
      <c r="AB205" s="357">
        <f t="shared" si="15"/>
        <v>149.35</v>
      </c>
      <c r="AC205" s="358"/>
    </row>
    <row r="206" spans="1:29">
      <c r="A206" s="252" t="s">
        <v>10</v>
      </c>
      <c r="B206" s="252" t="s">
        <v>272</v>
      </c>
      <c r="C206" s="252" t="s">
        <v>266</v>
      </c>
      <c r="D206" s="252" t="s">
        <v>266</v>
      </c>
      <c r="E206" s="252" t="s">
        <v>48</v>
      </c>
      <c r="F206" s="340">
        <v>16389</v>
      </c>
      <c r="G206" s="252" t="s">
        <v>66</v>
      </c>
      <c r="H206" s="250" t="s">
        <v>161</v>
      </c>
      <c r="I206" s="19" t="s">
        <v>55</v>
      </c>
      <c r="J206" s="252">
        <v>4</v>
      </c>
      <c r="K206" s="252">
        <v>25</v>
      </c>
      <c r="L206" s="252">
        <v>1987</v>
      </c>
      <c r="M206" s="252">
        <v>4</v>
      </c>
      <c r="N206" s="252">
        <v>25</v>
      </c>
      <c r="O206" s="252">
        <v>13</v>
      </c>
      <c r="P206" s="252">
        <v>98</v>
      </c>
      <c r="Q206" s="351" t="s">
        <v>52</v>
      </c>
      <c r="R206" s="351">
        <f t="shared" si="14"/>
        <v>12</v>
      </c>
      <c r="S206" s="252" t="s">
        <v>52</v>
      </c>
      <c r="T206" s="352" t="s">
        <v>58</v>
      </c>
      <c r="U206" s="352" t="s">
        <v>72</v>
      </c>
      <c r="V206" s="252">
        <v>4</v>
      </c>
      <c r="W206" s="252">
        <v>1.125</v>
      </c>
      <c r="X206" s="252">
        <v>2</v>
      </c>
      <c r="Y206" s="252">
        <v>1.07</v>
      </c>
      <c r="Z206" s="252">
        <v>1</v>
      </c>
      <c r="AA206" s="252">
        <v>1.03</v>
      </c>
      <c r="AB206" s="357">
        <f t="shared" si="15"/>
        <v>155.3961</v>
      </c>
      <c r="AC206" s="358"/>
    </row>
    <row r="207" spans="1:29">
      <c r="A207" s="252" t="s">
        <v>10</v>
      </c>
      <c r="B207" s="252" t="s">
        <v>272</v>
      </c>
      <c r="C207" s="252" t="s">
        <v>266</v>
      </c>
      <c r="D207" s="252" t="s">
        <v>266</v>
      </c>
      <c r="E207" s="252" t="s">
        <v>48</v>
      </c>
      <c r="F207" s="340">
        <v>16390</v>
      </c>
      <c r="G207" s="252" t="s">
        <v>49</v>
      </c>
      <c r="H207" s="250" t="s">
        <v>229</v>
      </c>
      <c r="I207" s="18" t="s">
        <v>57</v>
      </c>
      <c r="J207" s="252">
        <v>5</v>
      </c>
      <c r="K207" s="252">
        <v>60</v>
      </c>
      <c r="L207" s="252">
        <v>1954</v>
      </c>
      <c r="M207" s="252">
        <v>4</v>
      </c>
      <c r="N207" s="252">
        <v>61</v>
      </c>
      <c r="O207" s="252">
        <v>81</v>
      </c>
      <c r="P207" s="252">
        <v>293</v>
      </c>
      <c r="Q207" s="351" t="s">
        <v>52</v>
      </c>
      <c r="R207" s="351">
        <f t="shared" si="14"/>
        <v>-20</v>
      </c>
      <c r="S207" s="252" t="s">
        <v>68</v>
      </c>
      <c r="T207" s="352" t="s">
        <v>130</v>
      </c>
      <c r="U207" s="352" t="s">
        <v>133</v>
      </c>
      <c r="V207" s="252">
        <v>5</v>
      </c>
      <c r="W207" s="252">
        <v>1.065</v>
      </c>
      <c r="X207" s="252">
        <v>4.5</v>
      </c>
      <c r="Y207" s="252">
        <v>1</v>
      </c>
      <c r="Z207" s="252">
        <v>1</v>
      </c>
      <c r="AA207" s="252">
        <v>1.03</v>
      </c>
      <c r="AB207" s="357">
        <f>((O207*W207)*X207*V207*Y207*Z207*AA207)</f>
        <v>1999.191375</v>
      </c>
      <c r="AC207" s="358"/>
    </row>
    <row r="208" spans="1:29">
      <c r="A208" s="252" t="s">
        <v>10</v>
      </c>
      <c r="B208" s="252" t="s">
        <v>272</v>
      </c>
      <c r="C208" s="252" t="s">
        <v>266</v>
      </c>
      <c r="D208" s="252" t="s">
        <v>266</v>
      </c>
      <c r="E208" s="252" t="s">
        <v>48</v>
      </c>
      <c r="F208" s="340">
        <v>16389</v>
      </c>
      <c r="G208" s="252" t="s">
        <v>49</v>
      </c>
      <c r="H208" s="250" t="s">
        <v>161</v>
      </c>
      <c r="I208" s="18" t="s">
        <v>57</v>
      </c>
      <c r="J208" s="252">
        <v>4</v>
      </c>
      <c r="K208" s="252">
        <v>25</v>
      </c>
      <c r="L208" s="252">
        <v>2002</v>
      </c>
      <c r="M208" s="252">
        <v>4</v>
      </c>
      <c r="N208" s="252">
        <v>25</v>
      </c>
      <c r="O208" s="252">
        <v>16</v>
      </c>
      <c r="P208" s="252">
        <v>96</v>
      </c>
      <c r="Q208" s="351" t="s">
        <v>52</v>
      </c>
      <c r="R208" s="351">
        <f t="shared" si="14"/>
        <v>9</v>
      </c>
      <c r="S208" s="252" t="s">
        <v>52</v>
      </c>
      <c r="T208" s="352" t="s">
        <v>58</v>
      </c>
      <c r="U208" s="352" t="s">
        <v>72</v>
      </c>
      <c r="V208" s="252">
        <v>4</v>
      </c>
      <c r="W208" s="380">
        <v>1.125</v>
      </c>
      <c r="X208" s="252">
        <v>2</v>
      </c>
      <c r="Y208" s="252">
        <v>1</v>
      </c>
      <c r="Z208" s="252">
        <v>1</v>
      </c>
      <c r="AA208" s="252">
        <v>1.03</v>
      </c>
      <c r="AB208" s="357">
        <f>((O208*W208)+((N208-O208)/4))*V208*X208*Y208*Z208*AA208</f>
        <v>166.86</v>
      </c>
      <c r="AC208" s="358"/>
    </row>
    <row r="209" ht="15.75" spans="1:29">
      <c r="A209" s="359" t="s">
        <v>10</v>
      </c>
      <c r="B209" s="360" t="s">
        <v>279</v>
      </c>
      <c r="C209" s="360" t="s">
        <v>280</v>
      </c>
      <c r="D209" s="359" t="s">
        <v>266</v>
      </c>
      <c r="E209" s="359" t="s">
        <v>242</v>
      </c>
      <c r="F209" s="361">
        <v>1484420</v>
      </c>
      <c r="G209" s="360" t="s">
        <v>49</v>
      </c>
      <c r="H209" s="362" t="s">
        <v>172</v>
      </c>
      <c r="I209" s="373" t="s">
        <v>55</v>
      </c>
      <c r="J209" s="359">
        <v>5</v>
      </c>
      <c r="K209" s="359">
        <v>50</v>
      </c>
      <c r="L209" s="359">
        <v>2017</v>
      </c>
      <c r="M209" s="359"/>
      <c r="N209" s="374"/>
      <c r="O209" s="374"/>
      <c r="P209" s="374"/>
      <c r="Q209" s="381" t="s">
        <v>68</v>
      </c>
      <c r="R209" s="381">
        <f t="shared" si="14"/>
        <v>0</v>
      </c>
      <c r="S209" s="359" t="s">
        <v>122</v>
      </c>
      <c r="T209" s="382" t="s">
        <v>53</v>
      </c>
      <c r="U209" s="382" t="s">
        <v>90</v>
      </c>
      <c r="V209" s="359">
        <v>5</v>
      </c>
      <c r="W209" s="359">
        <v>1.12</v>
      </c>
      <c r="X209" s="359">
        <v>1</v>
      </c>
      <c r="Y209" s="359">
        <v>1.07</v>
      </c>
      <c r="Z209" s="359">
        <v>1.1</v>
      </c>
      <c r="AA209" s="359"/>
      <c r="AB209" s="387">
        <v>0</v>
      </c>
      <c r="AC209" s="388"/>
    </row>
    <row r="210" spans="1:29">
      <c r="A210" s="363" t="s">
        <v>11</v>
      </c>
      <c r="B210" s="363" t="s">
        <v>281</v>
      </c>
      <c r="C210" s="363" t="s">
        <v>282</v>
      </c>
      <c r="D210" s="363" t="s">
        <v>282</v>
      </c>
      <c r="E210" s="363" t="s">
        <v>48</v>
      </c>
      <c r="F210" s="364">
        <v>69404</v>
      </c>
      <c r="G210" s="365" t="s">
        <v>49</v>
      </c>
      <c r="H210" s="366" t="s">
        <v>161</v>
      </c>
      <c r="I210" s="375" t="s">
        <v>57</v>
      </c>
      <c r="J210" s="376">
        <v>4</v>
      </c>
      <c r="K210" s="365">
        <v>40</v>
      </c>
      <c r="L210" s="363">
        <v>1995</v>
      </c>
      <c r="M210" s="363">
        <v>3</v>
      </c>
      <c r="N210" s="363">
        <v>39</v>
      </c>
      <c r="O210" s="363">
        <v>20</v>
      </c>
      <c r="P210" s="363">
        <v>143</v>
      </c>
      <c r="Q210" s="383" t="s">
        <v>52</v>
      </c>
      <c r="R210" s="383">
        <f t="shared" si="14"/>
        <v>19</v>
      </c>
      <c r="S210" s="384" t="s">
        <v>52</v>
      </c>
      <c r="T210" s="363" t="s">
        <v>58</v>
      </c>
      <c r="U210" s="363" t="s">
        <v>72</v>
      </c>
      <c r="V210" s="363">
        <v>4</v>
      </c>
      <c r="W210" s="384">
        <v>1.125</v>
      </c>
      <c r="X210" s="363">
        <v>2</v>
      </c>
      <c r="Y210" s="363">
        <v>1</v>
      </c>
      <c r="Z210" s="363">
        <v>1</v>
      </c>
      <c r="AA210" s="363">
        <v>1</v>
      </c>
      <c r="AB210" s="389">
        <f>((O210*W210)+((N210-O210)/4))*V210*X210*Y210*Z210*AA210</f>
        <v>218</v>
      </c>
      <c r="AC210" s="390">
        <f>SUM(AB210:AB274)</f>
        <v>13390.1489469</v>
      </c>
    </row>
    <row r="211" spans="1:29">
      <c r="A211" s="367" t="s">
        <v>11</v>
      </c>
      <c r="B211" s="367" t="s">
        <v>281</v>
      </c>
      <c r="C211" s="367" t="s">
        <v>282</v>
      </c>
      <c r="D211" s="367" t="s">
        <v>282</v>
      </c>
      <c r="E211" s="367" t="s">
        <v>48</v>
      </c>
      <c r="F211" s="368">
        <v>69402</v>
      </c>
      <c r="G211" s="369" t="s">
        <v>66</v>
      </c>
      <c r="H211" s="253" t="s">
        <v>161</v>
      </c>
      <c r="I211" s="377" t="s">
        <v>55</v>
      </c>
      <c r="J211" s="378">
        <v>5</v>
      </c>
      <c r="K211" s="369">
        <v>40</v>
      </c>
      <c r="L211" s="367">
        <v>2003</v>
      </c>
      <c r="M211" s="367">
        <v>4</v>
      </c>
      <c r="N211" s="367">
        <v>37</v>
      </c>
      <c r="O211" s="367">
        <v>14</v>
      </c>
      <c r="P211" s="367">
        <v>175</v>
      </c>
      <c r="Q211" s="385" t="s">
        <v>52</v>
      </c>
      <c r="R211" s="385">
        <f t="shared" si="14"/>
        <v>23</v>
      </c>
      <c r="S211" s="256" t="s">
        <v>52</v>
      </c>
      <c r="T211" s="367" t="s">
        <v>58</v>
      </c>
      <c r="U211" s="367" t="s">
        <v>72</v>
      </c>
      <c r="V211" s="367">
        <v>4</v>
      </c>
      <c r="W211" s="256">
        <v>1.125</v>
      </c>
      <c r="X211" s="367">
        <v>2</v>
      </c>
      <c r="Y211" s="367">
        <v>1.07</v>
      </c>
      <c r="Z211" s="367">
        <v>1</v>
      </c>
      <c r="AA211" s="367">
        <v>1.03</v>
      </c>
      <c r="AB211" s="391">
        <f>((O211*W211)+((N211-O211)/4))*V211*X211*Y211*Z211*AA211</f>
        <v>189.5612</v>
      </c>
      <c r="AC211" s="392"/>
    </row>
    <row r="212" spans="1:29">
      <c r="A212" s="367" t="s">
        <v>11</v>
      </c>
      <c r="B212" s="367" t="s">
        <v>281</v>
      </c>
      <c r="C212" s="367" t="s">
        <v>282</v>
      </c>
      <c r="D212" s="367" t="s">
        <v>282</v>
      </c>
      <c r="E212" s="367" t="s">
        <v>48</v>
      </c>
      <c r="F212" s="367">
        <v>14703</v>
      </c>
      <c r="G212" s="370" t="s">
        <v>75</v>
      </c>
      <c r="H212" s="253" t="s">
        <v>177</v>
      </c>
      <c r="I212" s="379" t="s">
        <v>57</v>
      </c>
      <c r="J212" s="378">
        <v>5</v>
      </c>
      <c r="K212" s="369">
        <v>40</v>
      </c>
      <c r="L212" s="367">
        <v>1978</v>
      </c>
      <c r="M212" s="367">
        <v>4</v>
      </c>
      <c r="N212" s="367">
        <v>38</v>
      </c>
      <c r="O212" s="367">
        <v>16</v>
      </c>
      <c r="P212" s="367">
        <v>159</v>
      </c>
      <c r="Q212" s="385" t="s">
        <v>52</v>
      </c>
      <c r="R212" s="385">
        <f t="shared" si="14"/>
        <v>22</v>
      </c>
      <c r="S212" s="256" t="s">
        <v>52</v>
      </c>
      <c r="T212" s="367" t="s">
        <v>61</v>
      </c>
      <c r="U212" s="367" t="s">
        <v>95</v>
      </c>
      <c r="V212" s="367">
        <v>5</v>
      </c>
      <c r="W212" s="256">
        <v>1.066</v>
      </c>
      <c r="X212" s="367">
        <v>1.5</v>
      </c>
      <c r="Y212" s="367">
        <v>1</v>
      </c>
      <c r="Z212" s="367">
        <v>1</v>
      </c>
      <c r="AA212" s="367">
        <v>1.03</v>
      </c>
      <c r="AB212" s="391">
        <f>((O212*W212)+((N212-O212)/4))*V212*X212*Y212*Z212*AA212</f>
        <v>174.2451</v>
      </c>
      <c r="AC212" s="392"/>
    </row>
    <row r="213" spans="1:29">
      <c r="A213" s="367" t="s">
        <v>11</v>
      </c>
      <c r="B213" s="367" t="s">
        <v>281</v>
      </c>
      <c r="C213" s="367" t="s">
        <v>282</v>
      </c>
      <c r="D213" s="367" t="s">
        <v>282</v>
      </c>
      <c r="E213" s="367" t="s">
        <v>48</v>
      </c>
      <c r="F213" s="367">
        <v>20896</v>
      </c>
      <c r="G213" s="367" t="s">
        <v>49</v>
      </c>
      <c r="H213" s="253" t="s">
        <v>283</v>
      </c>
      <c r="I213" s="379" t="s">
        <v>57</v>
      </c>
      <c r="J213" s="378">
        <v>5</v>
      </c>
      <c r="K213" s="369">
        <v>40</v>
      </c>
      <c r="L213" s="367">
        <v>1999</v>
      </c>
      <c r="M213" s="367">
        <v>4</v>
      </c>
      <c r="N213" s="367">
        <v>39</v>
      </c>
      <c r="O213" s="367">
        <v>22</v>
      </c>
      <c r="P213" s="367">
        <v>194</v>
      </c>
      <c r="Q213" s="385" t="s">
        <v>52</v>
      </c>
      <c r="R213" s="385">
        <f t="shared" si="14"/>
        <v>17</v>
      </c>
      <c r="S213" s="256" t="s">
        <v>52</v>
      </c>
      <c r="T213" s="367" t="s">
        <v>61</v>
      </c>
      <c r="U213" s="367" t="s">
        <v>95</v>
      </c>
      <c r="V213" s="367">
        <v>5</v>
      </c>
      <c r="W213" s="256">
        <v>1.066</v>
      </c>
      <c r="X213" s="367">
        <v>1.5</v>
      </c>
      <c r="Y213" s="367">
        <v>1</v>
      </c>
      <c r="Z213" s="367">
        <v>1</v>
      </c>
      <c r="AA213" s="367">
        <v>1.03</v>
      </c>
      <c r="AB213" s="391">
        <f>((O213*W213)+((N213-O213)/4))*V213*X213*Y213*Z213*AA213</f>
        <v>213.99795</v>
      </c>
      <c r="AC213" s="392"/>
    </row>
    <row r="214" spans="1:29">
      <c r="A214" s="367" t="s">
        <v>11</v>
      </c>
      <c r="B214" s="367" t="s">
        <v>281</v>
      </c>
      <c r="C214" s="367" t="s">
        <v>282</v>
      </c>
      <c r="D214" s="367" t="s">
        <v>282</v>
      </c>
      <c r="E214" s="367" t="s">
        <v>48</v>
      </c>
      <c r="F214" s="367">
        <v>14726</v>
      </c>
      <c r="G214" s="367" t="s">
        <v>49</v>
      </c>
      <c r="H214" s="253" t="s">
        <v>229</v>
      </c>
      <c r="I214" s="379" t="s">
        <v>57</v>
      </c>
      <c r="J214" s="378">
        <v>5</v>
      </c>
      <c r="K214" s="369">
        <v>40</v>
      </c>
      <c r="L214" s="367">
        <v>1997</v>
      </c>
      <c r="M214" s="367">
        <v>4</v>
      </c>
      <c r="N214" s="367">
        <v>39</v>
      </c>
      <c r="O214" s="367">
        <v>39</v>
      </c>
      <c r="P214" s="367">
        <v>192</v>
      </c>
      <c r="Q214" s="385" t="s">
        <v>52</v>
      </c>
      <c r="R214" s="385">
        <f t="shared" si="14"/>
        <v>0</v>
      </c>
      <c r="S214" s="256" t="s">
        <v>68</v>
      </c>
      <c r="T214" s="367" t="s">
        <v>130</v>
      </c>
      <c r="U214" s="367" t="s">
        <v>133</v>
      </c>
      <c r="V214" s="367">
        <v>5</v>
      </c>
      <c r="W214" s="256">
        <v>1.065</v>
      </c>
      <c r="X214" s="367">
        <v>4.5</v>
      </c>
      <c r="Y214" s="367">
        <v>1</v>
      </c>
      <c r="Z214" s="367">
        <v>1</v>
      </c>
      <c r="AA214" s="367">
        <v>1.03</v>
      </c>
      <c r="AB214" s="391">
        <f>((O214*W214)*X214*V214*Y214*Z214*AA214)</f>
        <v>962.573625</v>
      </c>
      <c r="AC214" s="392"/>
    </row>
    <row r="215" spans="1:29">
      <c r="A215" s="367" t="s">
        <v>11</v>
      </c>
      <c r="B215" s="367" t="s">
        <v>281</v>
      </c>
      <c r="C215" s="367" t="s">
        <v>282</v>
      </c>
      <c r="D215" s="367" t="s">
        <v>282</v>
      </c>
      <c r="E215" s="367" t="s">
        <v>48</v>
      </c>
      <c r="F215" s="368">
        <v>14724</v>
      </c>
      <c r="G215" s="367" t="s">
        <v>49</v>
      </c>
      <c r="H215" s="253" t="s">
        <v>178</v>
      </c>
      <c r="I215" s="379" t="s">
        <v>57</v>
      </c>
      <c r="J215" s="378">
        <v>5</v>
      </c>
      <c r="K215" s="369">
        <v>40</v>
      </c>
      <c r="L215" s="367">
        <v>1995</v>
      </c>
      <c r="M215" s="367">
        <v>3</v>
      </c>
      <c r="N215" s="367">
        <v>38</v>
      </c>
      <c r="O215" s="367">
        <v>49</v>
      </c>
      <c r="P215" s="367">
        <v>210</v>
      </c>
      <c r="Q215" s="385" t="s">
        <v>52</v>
      </c>
      <c r="R215" s="385">
        <f t="shared" si="14"/>
        <v>-11</v>
      </c>
      <c r="S215" s="256" t="s">
        <v>68</v>
      </c>
      <c r="T215" s="367" t="s">
        <v>58</v>
      </c>
      <c r="U215" s="367" t="s">
        <v>101</v>
      </c>
      <c r="V215" s="367">
        <v>5</v>
      </c>
      <c r="W215" s="256">
        <v>1.082</v>
      </c>
      <c r="X215" s="367">
        <v>2</v>
      </c>
      <c r="Y215" s="367">
        <v>1</v>
      </c>
      <c r="Z215" s="367">
        <v>1</v>
      </c>
      <c r="AA215" s="367">
        <v>1</v>
      </c>
      <c r="AB215" s="391">
        <f>((O215*W215)*X215*V215*Y215*Z215*AA215)</f>
        <v>530.18</v>
      </c>
      <c r="AC215" s="392"/>
    </row>
    <row r="216" spans="1:29">
      <c r="A216" s="367" t="s">
        <v>11</v>
      </c>
      <c r="B216" s="367" t="s">
        <v>281</v>
      </c>
      <c r="C216" s="367" t="s">
        <v>282</v>
      </c>
      <c r="D216" s="367" t="s">
        <v>282</v>
      </c>
      <c r="E216" s="367" t="s">
        <v>48</v>
      </c>
      <c r="F216" s="371">
        <v>14704</v>
      </c>
      <c r="G216" s="367" t="s">
        <v>49</v>
      </c>
      <c r="H216" s="253" t="s">
        <v>252</v>
      </c>
      <c r="I216" s="379" t="s">
        <v>57</v>
      </c>
      <c r="J216" s="378">
        <v>5</v>
      </c>
      <c r="K216" s="369">
        <v>40</v>
      </c>
      <c r="L216" s="367">
        <v>1979</v>
      </c>
      <c r="M216" s="367">
        <v>4</v>
      </c>
      <c r="N216" s="367">
        <v>37</v>
      </c>
      <c r="O216" s="367">
        <v>12</v>
      </c>
      <c r="P216" s="367">
        <v>169</v>
      </c>
      <c r="Q216" s="385" t="s">
        <v>52</v>
      </c>
      <c r="R216" s="385">
        <f t="shared" si="14"/>
        <v>25</v>
      </c>
      <c r="S216" s="256" t="s">
        <v>52</v>
      </c>
      <c r="T216" s="367" t="s">
        <v>58</v>
      </c>
      <c r="U216" s="367" t="s">
        <v>59</v>
      </c>
      <c r="V216" s="367">
        <v>5</v>
      </c>
      <c r="W216" s="256">
        <v>1.05</v>
      </c>
      <c r="X216" s="367">
        <v>2</v>
      </c>
      <c r="Y216" s="367">
        <v>1</v>
      </c>
      <c r="Z216" s="367">
        <v>1</v>
      </c>
      <c r="AA216" s="367">
        <v>1.03</v>
      </c>
      <c r="AB216" s="391">
        <f>((O216*W216)+((N216-O216)/4))*V216*X216*Y216*Z216*AA216</f>
        <v>194.155</v>
      </c>
      <c r="AC216" s="392"/>
    </row>
    <row r="217" spans="1:29">
      <c r="A217" s="367" t="s">
        <v>11</v>
      </c>
      <c r="B217" s="367" t="s">
        <v>281</v>
      </c>
      <c r="C217" s="367" t="s">
        <v>282</v>
      </c>
      <c r="D217" s="367" t="s">
        <v>282</v>
      </c>
      <c r="E217" s="367" t="s">
        <v>48</v>
      </c>
      <c r="F217" s="368">
        <v>14707</v>
      </c>
      <c r="G217" s="367" t="s">
        <v>49</v>
      </c>
      <c r="H217" s="253" t="s">
        <v>159</v>
      </c>
      <c r="I217" s="379" t="s">
        <v>57</v>
      </c>
      <c r="J217" s="378">
        <v>4</v>
      </c>
      <c r="K217" s="369">
        <v>40</v>
      </c>
      <c r="L217" s="367">
        <v>1993</v>
      </c>
      <c r="M217" s="367">
        <v>4</v>
      </c>
      <c r="N217" s="367">
        <v>31</v>
      </c>
      <c r="O217" s="367">
        <v>5</v>
      </c>
      <c r="P217" s="367">
        <v>137</v>
      </c>
      <c r="Q217" s="385" t="s">
        <v>52</v>
      </c>
      <c r="R217" s="385">
        <f t="shared" si="14"/>
        <v>26</v>
      </c>
      <c r="S217" s="256" t="s">
        <v>52</v>
      </c>
      <c r="T217" s="367" t="s">
        <v>61</v>
      </c>
      <c r="U217" s="367" t="s">
        <v>74</v>
      </c>
      <c r="V217" s="367">
        <v>4</v>
      </c>
      <c r="W217" s="256">
        <v>1.1325</v>
      </c>
      <c r="X217" s="367">
        <v>1.5</v>
      </c>
      <c r="Y217" s="367">
        <v>1</v>
      </c>
      <c r="Z217" s="367">
        <v>1</v>
      </c>
      <c r="AA217" s="367">
        <v>1.03</v>
      </c>
      <c r="AB217" s="391">
        <f>((O217*W217)+((N217-O217)/4))*V217*X217*Y217*Z217*AA217</f>
        <v>75.16425</v>
      </c>
      <c r="AC217" s="392"/>
    </row>
    <row r="218" spans="1:29">
      <c r="A218" s="367" t="s">
        <v>11</v>
      </c>
      <c r="B218" s="367" t="s">
        <v>281</v>
      </c>
      <c r="C218" s="367" t="s">
        <v>282</v>
      </c>
      <c r="D218" s="367" t="s">
        <v>282</v>
      </c>
      <c r="E218" s="367" t="s">
        <v>48</v>
      </c>
      <c r="F218" s="368">
        <v>14700</v>
      </c>
      <c r="G218" s="367" t="s">
        <v>66</v>
      </c>
      <c r="H218" s="253" t="s">
        <v>208</v>
      </c>
      <c r="I218" s="377" t="s">
        <v>55</v>
      </c>
      <c r="J218" s="378">
        <v>4</v>
      </c>
      <c r="K218" s="369">
        <v>40</v>
      </c>
      <c r="L218" s="367">
        <v>1987</v>
      </c>
      <c r="M218" s="367">
        <v>4</v>
      </c>
      <c r="N218" s="367">
        <v>34</v>
      </c>
      <c r="O218" s="367">
        <v>6</v>
      </c>
      <c r="P218" s="367">
        <v>110</v>
      </c>
      <c r="Q218" s="385" t="s">
        <v>52</v>
      </c>
      <c r="R218" s="385">
        <f t="shared" si="14"/>
        <v>28</v>
      </c>
      <c r="S218" s="256" t="s">
        <v>52</v>
      </c>
      <c r="T218" s="367" t="s">
        <v>61</v>
      </c>
      <c r="U218" s="367" t="s">
        <v>74</v>
      </c>
      <c r="V218" s="367">
        <v>4</v>
      </c>
      <c r="W218" s="256">
        <v>1.1325</v>
      </c>
      <c r="X218" s="367">
        <v>1.5</v>
      </c>
      <c r="Y218" s="367">
        <v>1.07</v>
      </c>
      <c r="Z218" s="367">
        <v>1</v>
      </c>
      <c r="AA218" s="367">
        <v>1.03</v>
      </c>
      <c r="AB218" s="391">
        <f>((O218*W218)+((N218-O218)/4))*V218*X218*Y218*Z218*AA218</f>
        <v>91.220817</v>
      </c>
      <c r="AC218" s="392"/>
    </row>
    <row r="219" spans="1:29">
      <c r="A219" s="367" t="s">
        <v>11</v>
      </c>
      <c r="B219" s="367" t="s">
        <v>281</v>
      </c>
      <c r="C219" s="367" t="s">
        <v>282</v>
      </c>
      <c r="D219" s="367" t="s">
        <v>282</v>
      </c>
      <c r="E219" s="367" t="s">
        <v>48</v>
      </c>
      <c r="F219" s="367">
        <v>70298</v>
      </c>
      <c r="G219" s="367" t="s">
        <v>49</v>
      </c>
      <c r="H219" s="253" t="s">
        <v>188</v>
      </c>
      <c r="I219" s="379" t="s">
        <v>57</v>
      </c>
      <c r="J219" s="378">
        <v>5</v>
      </c>
      <c r="K219" s="369">
        <v>40</v>
      </c>
      <c r="L219" s="367">
        <v>1999</v>
      </c>
      <c r="M219" s="367">
        <v>4</v>
      </c>
      <c r="N219" s="367">
        <v>37</v>
      </c>
      <c r="O219" s="367">
        <v>27</v>
      </c>
      <c r="P219" s="367">
        <v>189</v>
      </c>
      <c r="Q219" s="385" t="s">
        <v>52</v>
      </c>
      <c r="R219" s="385">
        <f t="shared" si="14"/>
        <v>10</v>
      </c>
      <c r="S219" s="256" t="s">
        <v>52</v>
      </c>
      <c r="T219" s="367" t="s">
        <v>58</v>
      </c>
      <c r="U219" s="367" t="s">
        <v>104</v>
      </c>
      <c r="V219" s="367">
        <v>5</v>
      </c>
      <c r="W219" s="256">
        <v>1.066</v>
      </c>
      <c r="X219" s="367">
        <v>2</v>
      </c>
      <c r="Y219" s="367">
        <v>1</v>
      </c>
      <c r="Z219" s="367">
        <v>1</v>
      </c>
      <c r="AA219" s="367">
        <v>1.03</v>
      </c>
      <c r="AB219" s="391">
        <f>((O219*W219)+((N219-O219)/4))*V219*X219*Y219*Z219*AA219</f>
        <v>322.2046</v>
      </c>
      <c r="AC219" s="392"/>
    </row>
    <row r="220" spans="1:29">
      <c r="A220" s="367" t="s">
        <v>11</v>
      </c>
      <c r="B220" s="367" t="s">
        <v>281</v>
      </c>
      <c r="C220" s="367" t="s">
        <v>282</v>
      </c>
      <c r="D220" s="367" t="s">
        <v>282</v>
      </c>
      <c r="E220" s="367" t="s">
        <v>48</v>
      </c>
      <c r="F220" s="367">
        <v>14725</v>
      </c>
      <c r="G220" s="367" t="s">
        <v>49</v>
      </c>
      <c r="H220" s="253" t="s">
        <v>211</v>
      </c>
      <c r="I220" s="379" t="s">
        <v>57</v>
      </c>
      <c r="J220" s="378">
        <v>6</v>
      </c>
      <c r="K220" s="369">
        <v>40</v>
      </c>
      <c r="L220" s="367">
        <v>1997</v>
      </c>
      <c r="M220" s="367">
        <v>4</v>
      </c>
      <c r="N220" s="367">
        <v>40</v>
      </c>
      <c r="O220" s="367">
        <v>43</v>
      </c>
      <c r="P220" s="367">
        <v>254</v>
      </c>
      <c r="Q220" s="385" t="s">
        <v>52</v>
      </c>
      <c r="R220" s="385">
        <f t="shared" si="14"/>
        <v>-3</v>
      </c>
      <c r="S220" s="256" t="s">
        <v>68</v>
      </c>
      <c r="T220" s="367" t="s">
        <v>130</v>
      </c>
      <c r="U220" s="367" t="s">
        <v>131</v>
      </c>
      <c r="V220" s="367">
        <v>6</v>
      </c>
      <c r="W220" s="256">
        <v>1.065</v>
      </c>
      <c r="X220" s="367">
        <v>4.5</v>
      </c>
      <c r="Y220" s="367">
        <v>1</v>
      </c>
      <c r="Z220" s="367">
        <v>1</v>
      </c>
      <c r="AA220" s="367">
        <v>1.03</v>
      </c>
      <c r="AB220" s="391">
        <f>((O220*W220)*X220*V220*Y220*Z220*AA220)</f>
        <v>1273.55895</v>
      </c>
      <c r="AC220" s="392"/>
    </row>
    <row r="221" spans="1:29">
      <c r="A221" s="367" t="s">
        <v>11</v>
      </c>
      <c r="B221" s="367" t="s">
        <v>281</v>
      </c>
      <c r="C221" s="367" t="s">
        <v>282</v>
      </c>
      <c r="D221" s="367" t="s">
        <v>282</v>
      </c>
      <c r="E221" s="367" t="s">
        <v>48</v>
      </c>
      <c r="F221" s="367">
        <v>14701</v>
      </c>
      <c r="G221" s="367" t="s">
        <v>49</v>
      </c>
      <c r="H221" s="253" t="s">
        <v>152</v>
      </c>
      <c r="I221" s="377" t="s">
        <v>55</v>
      </c>
      <c r="J221" s="378">
        <v>4</v>
      </c>
      <c r="K221" s="369">
        <v>52</v>
      </c>
      <c r="L221" s="367">
        <v>1976</v>
      </c>
      <c r="M221" s="367">
        <v>4</v>
      </c>
      <c r="N221" s="367">
        <v>50</v>
      </c>
      <c r="O221" s="367">
        <v>41</v>
      </c>
      <c r="P221" s="367">
        <v>201</v>
      </c>
      <c r="Q221" s="385" t="s">
        <v>52</v>
      </c>
      <c r="R221" s="385">
        <f t="shared" si="14"/>
        <v>9</v>
      </c>
      <c r="S221" s="256" t="s">
        <v>52</v>
      </c>
      <c r="T221" s="367" t="s">
        <v>53</v>
      </c>
      <c r="U221" s="367" t="s">
        <v>54</v>
      </c>
      <c r="V221" s="367">
        <v>4</v>
      </c>
      <c r="W221" s="256">
        <v>1.12</v>
      </c>
      <c r="X221" s="367">
        <v>1</v>
      </c>
      <c r="Y221" s="367">
        <v>1.07</v>
      </c>
      <c r="Z221" s="367">
        <v>1</v>
      </c>
      <c r="AA221" s="367">
        <v>1.03</v>
      </c>
      <c r="AB221" s="391">
        <f t="shared" ref="AB221:AB245" si="16">((O221*W221)+((N221-O221)/4))*V221*X221*Y221*Z221*AA221</f>
        <v>212.352628</v>
      </c>
      <c r="AC221" s="392"/>
    </row>
    <row r="222" spans="1:29">
      <c r="A222" s="367" t="s">
        <v>11</v>
      </c>
      <c r="B222" s="367" t="s">
        <v>281</v>
      </c>
      <c r="C222" s="367" t="s">
        <v>282</v>
      </c>
      <c r="D222" s="367" t="s">
        <v>282</v>
      </c>
      <c r="E222" s="367" t="s">
        <v>48</v>
      </c>
      <c r="F222" s="367">
        <v>14702</v>
      </c>
      <c r="G222" s="367" t="s">
        <v>49</v>
      </c>
      <c r="H222" s="253" t="s">
        <v>165</v>
      </c>
      <c r="I222" s="377" t="s">
        <v>55</v>
      </c>
      <c r="J222" s="378">
        <v>5</v>
      </c>
      <c r="K222" s="369">
        <v>40</v>
      </c>
      <c r="L222" s="367">
        <v>1976</v>
      </c>
      <c r="M222" s="367">
        <v>4</v>
      </c>
      <c r="N222" s="367">
        <v>40</v>
      </c>
      <c r="O222" s="367">
        <v>19</v>
      </c>
      <c r="P222" s="367">
        <v>194</v>
      </c>
      <c r="Q222" s="385" t="s">
        <v>52</v>
      </c>
      <c r="R222" s="385">
        <f t="shared" si="14"/>
        <v>21</v>
      </c>
      <c r="S222" s="256" t="s">
        <v>52</v>
      </c>
      <c r="T222" s="367" t="s">
        <v>53</v>
      </c>
      <c r="U222" s="367" t="s">
        <v>54</v>
      </c>
      <c r="V222" s="367">
        <v>4</v>
      </c>
      <c r="W222" s="256">
        <v>1.12</v>
      </c>
      <c r="X222" s="367">
        <v>1</v>
      </c>
      <c r="Y222" s="367">
        <v>1.07</v>
      </c>
      <c r="Z222" s="367">
        <v>1</v>
      </c>
      <c r="AA222" s="367">
        <v>1.03</v>
      </c>
      <c r="AB222" s="391">
        <f t="shared" si="16"/>
        <v>116.954852</v>
      </c>
      <c r="AC222" s="392"/>
    </row>
    <row r="223" spans="1:29">
      <c r="A223" s="367" t="s">
        <v>11</v>
      </c>
      <c r="B223" s="367" t="s">
        <v>281</v>
      </c>
      <c r="C223" s="367" t="s">
        <v>282</v>
      </c>
      <c r="D223" s="367" t="s">
        <v>282</v>
      </c>
      <c r="E223" s="367" t="s">
        <v>48</v>
      </c>
      <c r="F223" s="367">
        <v>14705</v>
      </c>
      <c r="G223" s="367" t="s">
        <v>49</v>
      </c>
      <c r="H223" s="253" t="s">
        <v>166</v>
      </c>
      <c r="I223" s="377" t="s">
        <v>55</v>
      </c>
      <c r="J223" s="378">
        <v>5</v>
      </c>
      <c r="K223" s="369">
        <v>52</v>
      </c>
      <c r="L223" s="367">
        <v>1980</v>
      </c>
      <c r="M223" s="367">
        <v>3</v>
      </c>
      <c r="N223" s="367">
        <v>51</v>
      </c>
      <c r="O223" s="367">
        <v>19</v>
      </c>
      <c r="P223" s="367">
        <v>212</v>
      </c>
      <c r="Q223" s="385" t="s">
        <v>52</v>
      </c>
      <c r="R223" s="385">
        <f t="shared" si="14"/>
        <v>32</v>
      </c>
      <c r="S223" s="256" t="s">
        <v>52</v>
      </c>
      <c r="T223" s="367" t="s">
        <v>53</v>
      </c>
      <c r="U223" s="367" t="s">
        <v>54</v>
      </c>
      <c r="V223" s="367">
        <v>4</v>
      </c>
      <c r="W223" s="256">
        <v>1.12</v>
      </c>
      <c r="X223" s="367">
        <v>1</v>
      </c>
      <c r="Y223" s="367">
        <v>1.07</v>
      </c>
      <c r="Z223" s="367">
        <v>1</v>
      </c>
      <c r="AA223" s="367">
        <v>1</v>
      </c>
      <c r="AB223" s="391">
        <f t="shared" si="16"/>
        <v>125.3184</v>
      </c>
      <c r="AC223" s="392"/>
    </row>
    <row r="224" spans="1:29">
      <c r="A224" s="367" t="s">
        <v>11</v>
      </c>
      <c r="B224" s="367" t="s">
        <v>281</v>
      </c>
      <c r="C224" s="367" t="s">
        <v>282</v>
      </c>
      <c r="D224" s="367" t="s">
        <v>282</v>
      </c>
      <c r="E224" s="367" t="s">
        <v>48</v>
      </c>
      <c r="F224" s="368">
        <v>14698</v>
      </c>
      <c r="G224" s="367" t="s">
        <v>66</v>
      </c>
      <c r="H224" s="253" t="s">
        <v>230</v>
      </c>
      <c r="I224" s="377" t="s">
        <v>51</v>
      </c>
      <c r="J224" s="378">
        <v>4</v>
      </c>
      <c r="K224" s="369">
        <v>40</v>
      </c>
      <c r="L224" s="367">
        <v>1972</v>
      </c>
      <c r="M224" s="367">
        <v>4</v>
      </c>
      <c r="N224" s="367">
        <v>39</v>
      </c>
      <c r="O224" s="367">
        <v>32</v>
      </c>
      <c r="P224" s="367">
        <v>148</v>
      </c>
      <c r="Q224" s="385" t="s">
        <v>52</v>
      </c>
      <c r="R224" s="385">
        <f t="shared" si="14"/>
        <v>7</v>
      </c>
      <c r="S224" s="256" t="s">
        <v>52</v>
      </c>
      <c r="T224" s="367" t="s">
        <v>53</v>
      </c>
      <c r="U224" s="367" t="s">
        <v>138</v>
      </c>
      <c r="V224" s="367">
        <v>4</v>
      </c>
      <c r="W224" s="256">
        <v>1.1</v>
      </c>
      <c r="X224" s="367">
        <v>1</v>
      </c>
      <c r="Y224" s="367">
        <v>1</v>
      </c>
      <c r="Z224" s="367">
        <v>1</v>
      </c>
      <c r="AA224" s="367">
        <v>1.03</v>
      </c>
      <c r="AB224" s="391">
        <f t="shared" si="16"/>
        <v>152.234</v>
      </c>
      <c r="AC224" s="392"/>
    </row>
    <row r="225" spans="1:29">
      <c r="A225" s="367" t="s">
        <v>11</v>
      </c>
      <c r="B225" s="367" t="s">
        <v>281</v>
      </c>
      <c r="C225" s="367" t="s">
        <v>282</v>
      </c>
      <c r="D225" s="367" t="s">
        <v>282</v>
      </c>
      <c r="E225" s="367" t="s">
        <v>48</v>
      </c>
      <c r="F225" s="368">
        <v>14698</v>
      </c>
      <c r="G225" s="367" t="s">
        <v>66</v>
      </c>
      <c r="H225" s="253" t="s">
        <v>230</v>
      </c>
      <c r="I225" s="377" t="s">
        <v>55</v>
      </c>
      <c r="J225" s="378">
        <v>4</v>
      </c>
      <c r="K225" s="369">
        <v>40</v>
      </c>
      <c r="L225" s="367">
        <v>1998</v>
      </c>
      <c r="M225" s="367">
        <v>4</v>
      </c>
      <c r="N225" s="367">
        <v>40</v>
      </c>
      <c r="O225" s="367">
        <v>26</v>
      </c>
      <c r="P225" s="367">
        <v>158</v>
      </c>
      <c r="Q225" s="385" t="s">
        <v>52</v>
      </c>
      <c r="R225" s="385">
        <f t="shared" si="14"/>
        <v>14</v>
      </c>
      <c r="S225" s="256" t="s">
        <v>52</v>
      </c>
      <c r="T225" s="367" t="s">
        <v>53</v>
      </c>
      <c r="U225" s="367" t="s">
        <v>138</v>
      </c>
      <c r="V225" s="367">
        <v>4</v>
      </c>
      <c r="W225" s="256">
        <v>1.1</v>
      </c>
      <c r="X225" s="367">
        <v>1</v>
      </c>
      <c r="Y225" s="367">
        <v>1.07</v>
      </c>
      <c r="Z225" s="367">
        <v>1</v>
      </c>
      <c r="AA225" s="367">
        <v>1.03</v>
      </c>
      <c r="AB225" s="391">
        <f t="shared" si="16"/>
        <v>141.50964</v>
      </c>
      <c r="AC225" s="392"/>
    </row>
    <row r="226" spans="1:29">
      <c r="A226" s="367" t="s">
        <v>11</v>
      </c>
      <c r="B226" s="367" t="s">
        <v>281</v>
      </c>
      <c r="C226" s="367" t="s">
        <v>282</v>
      </c>
      <c r="D226" s="367" t="s">
        <v>282</v>
      </c>
      <c r="E226" s="367" t="s">
        <v>48</v>
      </c>
      <c r="F226" s="368">
        <v>70224</v>
      </c>
      <c r="G226" s="367" t="s">
        <v>66</v>
      </c>
      <c r="H226" s="253" t="s">
        <v>207</v>
      </c>
      <c r="I226" s="377" t="s">
        <v>51</v>
      </c>
      <c r="J226" s="378">
        <v>4</v>
      </c>
      <c r="K226" s="369">
        <v>20</v>
      </c>
      <c r="L226" s="367">
        <v>1972</v>
      </c>
      <c r="M226" s="367">
        <v>4</v>
      </c>
      <c r="N226" s="367">
        <v>19</v>
      </c>
      <c r="O226" s="367">
        <v>8</v>
      </c>
      <c r="P226" s="367">
        <v>76</v>
      </c>
      <c r="Q226" s="385" t="s">
        <v>52</v>
      </c>
      <c r="R226" s="385">
        <f t="shared" si="14"/>
        <v>11</v>
      </c>
      <c r="S226" s="256" t="s">
        <v>52</v>
      </c>
      <c r="T226" s="367" t="s">
        <v>53</v>
      </c>
      <c r="U226" s="367" t="s">
        <v>119</v>
      </c>
      <c r="V226" s="367">
        <v>4</v>
      </c>
      <c r="W226" s="256">
        <v>1.115</v>
      </c>
      <c r="X226" s="367">
        <v>1</v>
      </c>
      <c r="Y226" s="367">
        <v>1</v>
      </c>
      <c r="Z226" s="367">
        <v>1</v>
      </c>
      <c r="AA226" s="367">
        <v>1.03</v>
      </c>
      <c r="AB226" s="391">
        <f t="shared" si="16"/>
        <v>48.0804</v>
      </c>
      <c r="AC226" s="392"/>
    </row>
    <row r="227" spans="1:29">
      <c r="A227" s="367" t="s">
        <v>11</v>
      </c>
      <c r="B227" s="367" t="s">
        <v>281</v>
      </c>
      <c r="C227" s="367" t="s">
        <v>282</v>
      </c>
      <c r="D227" s="367" t="s">
        <v>282</v>
      </c>
      <c r="E227" s="367" t="s">
        <v>48</v>
      </c>
      <c r="F227" s="368">
        <v>70830</v>
      </c>
      <c r="G227" s="367" t="s">
        <v>66</v>
      </c>
      <c r="H227" s="253" t="s">
        <v>271</v>
      </c>
      <c r="I227" s="377" t="s">
        <v>51</v>
      </c>
      <c r="J227" s="378">
        <v>4</v>
      </c>
      <c r="K227" s="369">
        <v>16</v>
      </c>
      <c r="L227" s="367">
        <v>2003</v>
      </c>
      <c r="M227" s="367">
        <v>4</v>
      </c>
      <c r="N227" s="367">
        <v>15</v>
      </c>
      <c r="O227" s="367">
        <v>9</v>
      </c>
      <c r="P227" s="367">
        <v>65</v>
      </c>
      <c r="Q227" s="385" t="s">
        <v>52</v>
      </c>
      <c r="R227" s="385">
        <f t="shared" si="14"/>
        <v>6</v>
      </c>
      <c r="S227" s="256" t="s">
        <v>52</v>
      </c>
      <c r="T227" s="367" t="s">
        <v>53</v>
      </c>
      <c r="U227" s="367" t="s">
        <v>119</v>
      </c>
      <c r="V227" s="367">
        <v>4</v>
      </c>
      <c r="W227" s="256">
        <v>1.115</v>
      </c>
      <c r="X227" s="367">
        <v>1</v>
      </c>
      <c r="Y227" s="367">
        <v>1</v>
      </c>
      <c r="Z227" s="367">
        <v>1</v>
      </c>
      <c r="AA227" s="367">
        <v>1.03</v>
      </c>
      <c r="AB227" s="391">
        <f t="shared" si="16"/>
        <v>47.5242</v>
      </c>
      <c r="AC227" s="392"/>
    </row>
    <row r="228" spans="1:29">
      <c r="A228" s="367" t="s">
        <v>11</v>
      </c>
      <c r="B228" s="367" t="s">
        <v>281</v>
      </c>
      <c r="C228" s="367" t="s">
        <v>282</v>
      </c>
      <c r="D228" s="367" t="s">
        <v>282</v>
      </c>
      <c r="E228" s="367" t="s">
        <v>48</v>
      </c>
      <c r="F228" s="368">
        <v>70829</v>
      </c>
      <c r="G228" s="367" t="s">
        <v>66</v>
      </c>
      <c r="H228" s="253" t="s">
        <v>284</v>
      </c>
      <c r="I228" s="377" t="s">
        <v>51</v>
      </c>
      <c r="J228" s="378">
        <v>4</v>
      </c>
      <c r="K228" s="369">
        <v>16</v>
      </c>
      <c r="L228" s="367">
        <v>2003</v>
      </c>
      <c r="M228" s="367">
        <v>4</v>
      </c>
      <c r="N228" s="367">
        <v>15</v>
      </c>
      <c r="O228" s="367">
        <v>4</v>
      </c>
      <c r="P228" s="367">
        <v>53</v>
      </c>
      <c r="Q228" s="385" t="s">
        <v>52</v>
      </c>
      <c r="R228" s="385">
        <f t="shared" si="14"/>
        <v>11</v>
      </c>
      <c r="S228" s="256" t="s">
        <v>52</v>
      </c>
      <c r="T228" s="367" t="s">
        <v>53</v>
      </c>
      <c r="U228" s="367" t="s">
        <v>119</v>
      </c>
      <c r="V228" s="367">
        <v>4</v>
      </c>
      <c r="W228" s="256">
        <v>1.115</v>
      </c>
      <c r="X228" s="367">
        <v>1</v>
      </c>
      <c r="Y228" s="367">
        <v>1</v>
      </c>
      <c r="Z228" s="367">
        <v>1</v>
      </c>
      <c r="AA228" s="367">
        <v>1.03</v>
      </c>
      <c r="AB228" s="391">
        <f t="shared" si="16"/>
        <v>29.7052</v>
      </c>
      <c r="AC228" s="392"/>
    </row>
    <row r="229" spans="1:29">
      <c r="A229" s="367" t="s">
        <v>11</v>
      </c>
      <c r="B229" s="367" t="s">
        <v>285</v>
      </c>
      <c r="C229" s="367" t="s">
        <v>286</v>
      </c>
      <c r="D229" s="367" t="s">
        <v>282</v>
      </c>
      <c r="E229" s="367" t="s">
        <v>242</v>
      </c>
      <c r="F229" s="367">
        <v>14719</v>
      </c>
      <c r="G229" s="367" t="s">
        <v>49</v>
      </c>
      <c r="H229" s="253" t="s">
        <v>152</v>
      </c>
      <c r="I229" s="377" t="s">
        <v>55</v>
      </c>
      <c r="J229" s="378">
        <v>4</v>
      </c>
      <c r="K229" s="369">
        <v>40</v>
      </c>
      <c r="L229" s="367">
        <v>1979</v>
      </c>
      <c r="M229" s="367">
        <v>3</v>
      </c>
      <c r="N229" s="367">
        <v>40</v>
      </c>
      <c r="O229" s="367">
        <v>24</v>
      </c>
      <c r="P229" s="367">
        <v>164</v>
      </c>
      <c r="Q229" s="385" t="s">
        <v>52</v>
      </c>
      <c r="R229" s="385">
        <f t="shared" si="14"/>
        <v>16</v>
      </c>
      <c r="S229" s="256" t="s">
        <v>52</v>
      </c>
      <c r="T229" s="367" t="s">
        <v>53</v>
      </c>
      <c r="U229" s="367" t="s">
        <v>54</v>
      </c>
      <c r="V229" s="367">
        <v>4</v>
      </c>
      <c r="W229" s="256">
        <v>1.12</v>
      </c>
      <c r="X229" s="367">
        <v>1</v>
      </c>
      <c r="Y229" s="367">
        <v>1.07</v>
      </c>
      <c r="Z229" s="367">
        <v>1.1</v>
      </c>
      <c r="AA229" s="367">
        <v>1</v>
      </c>
      <c r="AB229" s="391">
        <f t="shared" si="16"/>
        <v>145.38304</v>
      </c>
      <c r="AC229" s="392"/>
    </row>
    <row r="230" spans="1:29">
      <c r="A230" s="367" t="s">
        <v>11</v>
      </c>
      <c r="B230" s="367" t="s">
        <v>285</v>
      </c>
      <c r="C230" s="367" t="s">
        <v>286</v>
      </c>
      <c r="D230" s="367" t="s">
        <v>282</v>
      </c>
      <c r="E230" s="367" t="s">
        <v>242</v>
      </c>
      <c r="F230" s="367">
        <v>14718</v>
      </c>
      <c r="G230" s="367" t="s">
        <v>49</v>
      </c>
      <c r="H230" s="253" t="s">
        <v>165</v>
      </c>
      <c r="I230" s="377" t="s">
        <v>55</v>
      </c>
      <c r="J230" s="378">
        <v>5</v>
      </c>
      <c r="K230" s="369">
        <v>40</v>
      </c>
      <c r="L230" s="367">
        <v>1979</v>
      </c>
      <c r="M230" s="367">
        <v>3</v>
      </c>
      <c r="N230" s="367">
        <v>36</v>
      </c>
      <c r="O230" s="367">
        <v>30</v>
      </c>
      <c r="P230" s="367">
        <v>198</v>
      </c>
      <c r="Q230" s="385" t="s">
        <v>52</v>
      </c>
      <c r="R230" s="385">
        <f t="shared" si="14"/>
        <v>6</v>
      </c>
      <c r="S230" s="256" t="s">
        <v>52</v>
      </c>
      <c r="T230" s="367" t="s">
        <v>53</v>
      </c>
      <c r="U230" s="367" t="s">
        <v>54</v>
      </c>
      <c r="V230" s="367">
        <v>4</v>
      </c>
      <c r="W230" s="256">
        <v>1.12</v>
      </c>
      <c r="X230" s="367">
        <v>1</v>
      </c>
      <c r="Y230" s="367">
        <v>1.07</v>
      </c>
      <c r="Z230" s="367">
        <v>1.1</v>
      </c>
      <c r="AA230" s="367">
        <v>1</v>
      </c>
      <c r="AB230" s="391">
        <f t="shared" si="16"/>
        <v>165.2508</v>
      </c>
      <c r="AC230" s="392"/>
    </row>
    <row r="231" spans="1:29">
      <c r="A231" s="367" t="s">
        <v>11</v>
      </c>
      <c r="B231" s="367" t="s">
        <v>285</v>
      </c>
      <c r="C231" s="367" t="s">
        <v>286</v>
      </c>
      <c r="D231" s="367" t="s">
        <v>282</v>
      </c>
      <c r="E231" s="367" t="s">
        <v>242</v>
      </c>
      <c r="F231" s="367">
        <v>69514</v>
      </c>
      <c r="G231" s="367" t="s">
        <v>49</v>
      </c>
      <c r="H231" s="253" t="s">
        <v>172</v>
      </c>
      <c r="I231" s="377" t="s">
        <v>55</v>
      </c>
      <c r="J231" s="378">
        <v>5</v>
      </c>
      <c r="K231" s="369">
        <v>40</v>
      </c>
      <c r="L231" s="367">
        <v>2002</v>
      </c>
      <c r="M231" s="367">
        <v>3</v>
      </c>
      <c r="N231" s="367">
        <v>40</v>
      </c>
      <c r="O231" s="367">
        <v>24</v>
      </c>
      <c r="P231" s="367">
        <v>198</v>
      </c>
      <c r="Q231" s="385" t="s">
        <v>52</v>
      </c>
      <c r="R231" s="385">
        <f t="shared" si="14"/>
        <v>16</v>
      </c>
      <c r="S231" s="256" t="s">
        <v>52</v>
      </c>
      <c r="T231" s="367" t="s">
        <v>53</v>
      </c>
      <c r="U231" s="367" t="s">
        <v>90</v>
      </c>
      <c r="V231" s="367">
        <v>5</v>
      </c>
      <c r="W231" s="256">
        <v>1.12</v>
      </c>
      <c r="X231" s="367">
        <v>1</v>
      </c>
      <c r="Y231" s="367">
        <v>1.07</v>
      </c>
      <c r="Z231" s="367">
        <v>1.1</v>
      </c>
      <c r="AA231" s="367">
        <v>1</v>
      </c>
      <c r="AB231" s="391">
        <f t="shared" si="16"/>
        <v>181.7288</v>
      </c>
      <c r="AC231" s="392"/>
    </row>
    <row r="232" spans="1:29">
      <c r="A232" s="367" t="s">
        <v>11</v>
      </c>
      <c r="B232" s="367" t="s">
        <v>285</v>
      </c>
      <c r="C232" s="367" t="s">
        <v>286</v>
      </c>
      <c r="D232" s="367" t="s">
        <v>282</v>
      </c>
      <c r="E232" s="367" t="s">
        <v>242</v>
      </c>
      <c r="F232" s="371">
        <v>20898</v>
      </c>
      <c r="G232" s="367" t="s">
        <v>49</v>
      </c>
      <c r="H232" s="253" t="s">
        <v>287</v>
      </c>
      <c r="I232" s="377" t="s">
        <v>51</v>
      </c>
      <c r="J232" s="378">
        <v>4</v>
      </c>
      <c r="K232" s="369">
        <v>40</v>
      </c>
      <c r="L232" s="367">
        <v>1999</v>
      </c>
      <c r="M232" s="367" t="s">
        <v>288</v>
      </c>
      <c r="N232" s="367">
        <v>31</v>
      </c>
      <c r="O232" s="367">
        <v>9</v>
      </c>
      <c r="P232" s="367">
        <v>85</v>
      </c>
      <c r="Q232" s="385" t="s">
        <v>52</v>
      </c>
      <c r="R232" s="385">
        <f t="shared" si="14"/>
        <v>22</v>
      </c>
      <c r="S232" s="256" t="s">
        <v>52</v>
      </c>
      <c r="T232" s="367" t="s">
        <v>53</v>
      </c>
      <c r="U232" s="367" t="s">
        <v>54</v>
      </c>
      <c r="V232" s="367">
        <v>4</v>
      </c>
      <c r="W232" s="256">
        <v>1.12</v>
      </c>
      <c r="X232" s="367">
        <v>1</v>
      </c>
      <c r="Y232" s="367">
        <v>1</v>
      </c>
      <c r="Z232" s="367">
        <v>1.1</v>
      </c>
      <c r="AA232" s="367"/>
      <c r="AB232" s="391">
        <f t="shared" si="16"/>
        <v>0</v>
      </c>
      <c r="AC232" s="392"/>
    </row>
    <row r="233" spans="1:29">
      <c r="A233" s="367" t="s">
        <v>11</v>
      </c>
      <c r="B233" s="367" t="s">
        <v>285</v>
      </c>
      <c r="C233" s="367" t="s">
        <v>286</v>
      </c>
      <c r="D233" s="367" t="s">
        <v>282</v>
      </c>
      <c r="E233" s="367" t="s">
        <v>242</v>
      </c>
      <c r="F233" s="367">
        <v>14720</v>
      </c>
      <c r="G233" s="367" t="s">
        <v>49</v>
      </c>
      <c r="H233" s="253" t="s">
        <v>270</v>
      </c>
      <c r="I233" s="377" t="s">
        <v>55</v>
      </c>
      <c r="J233" s="378">
        <v>4</v>
      </c>
      <c r="K233" s="369">
        <v>40</v>
      </c>
      <c r="L233" s="367">
        <v>1985</v>
      </c>
      <c r="M233" s="367">
        <v>3</v>
      </c>
      <c r="N233" s="367">
        <v>37</v>
      </c>
      <c r="O233" s="367">
        <v>20</v>
      </c>
      <c r="P233" s="367">
        <v>129</v>
      </c>
      <c r="Q233" s="385" t="s">
        <v>52</v>
      </c>
      <c r="R233" s="385">
        <f t="shared" si="14"/>
        <v>17</v>
      </c>
      <c r="S233" s="256" t="s">
        <v>52</v>
      </c>
      <c r="T233" s="386" t="s">
        <v>53</v>
      </c>
      <c r="U233" s="367" t="s">
        <v>54</v>
      </c>
      <c r="V233" s="367">
        <v>4</v>
      </c>
      <c r="W233" s="256">
        <v>1.12</v>
      </c>
      <c r="X233" s="367">
        <v>1</v>
      </c>
      <c r="Y233" s="367">
        <v>1.07</v>
      </c>
      <c r="Z233" s="367">
        <v>1.1</v>
      </c>
      <c r="AA233" s="367">
        <v>1</v>
      </c>
      <c r="AB233" s="391">
        <f t="shared" si="16"/>
        <v>125.4682</v>
      </c>
      <c r="AC233" s="392"/>
    </row>
    <row r="234" spans="1:29">
      <c r="A234" s="367" t="s">
        <v>11</v>
      </c>
      <c r="B234" s="367" t="s">
        <v>285</v>
      </c>
      <c r="C234" s="367" t="s">
        <v>286</v>
      </c>
      <c r="D234" s="367" t="s">
        <v>282</v>
      </c>
      <c r="E234" s="367" t="s">
        <v>242</v>
      </c>
      <c r="F234" s="368">
        <v>14722</v>
      </c>
      <c r="G234" s="367" t="s">
        <v>49</v>
      </c>
      <c r="H234" s="253" t="s">
        <v>159</v>
      </c>
      <c r="I234" s="379" t="s">
        <v>57</v>
      </c>
      <c r="J234" s="378">
        <v>4</v>
      </c>
      <c r="K234" s="369">
        <v>40</v>
      </c>
      <c r="L234" s="367">
        <v>1995</v>
      </c>
      <c r="M234" s="367">
        <v>5</v>
      </c>
      <c r="N234" s="367">
        <v>37</v>
      </c>
      <c r="O234" s="367">
        <v>6</v>
      </c>
      <c r="P234" s="367">
        <v>121</v>
      </c>
      <c r="Q234" s="385" t="s">
        <v>52</v>
      </c>
      <c r="R234" s="385">
        <f t="shared" si="14"/>
        <v>31</v>
      </c>
      <c r="S234" s="256" t="s">
        <v>52</v>
      </c>
      <c r="T234" s="367" t="s">
        <v>61</v>
      </c>
      <c r="U234" s="367" t="s">
        <v>74</v>
      </c>
      <c r="V234" s="367">
        <v>4</v>
      </c>
      <c r="W234" s="256">
        <v>1.1325</v>
      </c>
      <c r="X234" s="367">
        <v>1.5</v>
      </c>
      <c r="Y234" s="367">
        <v>1</v>
      </c>
      <c r="Z234" s="367">
        <v>1.1</v>
      </c>
      <c r="AA234" s="367">
        <v>1.06</v>
      </c>
      <c r="AB234" s="391">
        <f t="shared" si="16"/>
        <v>101.75682</v>
      </c>
      <c r="AC234" s="392"/>
    </row>
    <row r="235" spans="1:29">
      <c r="A235" s="367" t="s">
        <v>11</v>
      </c>
      <c r="B235" s="367" t="s">
        <v>285</v>
      </c>
      <c r="C235" s="367" t="s">
        <v>286</v>
      </c>
      <c r="D235" s="367" t="s">
        <v>282</v>
      </c>
      <c r="E235" s="367" t="s">
        <v>242</v>
      </c>
      <c r="F235" s="368">
        <v>19395</v>
      </c>
      <c r="G235" s="367" t="s">
        <v>49</v>
      </c>
      <c r="H235" s="253" t="s">
        <v>289</v>
      </c>
      <c r="I235" s="379" t="s">
        <v>57</v>
      </c>
      <c r="J235" s="378">
        <v>5</v>
      </c>
      <c r="K235" s="369">
        <v>40</v>
      </c>
      <c r="L235" s="367">
        <v>1998</v>
      </c>
      <c r="M235" s="367">
        <v>4</v>
      </c>
      <c r="N235" s="367">
        <v>39</v>
      </c>
      <c r="O235" s="367">
        <v>18</v>
      </c>
      <c r="P235" s="367">
        <v>196</v>
      </c>
      <c r="Q235" s="385" t="s">
        <v>52</v>
      </c>
      <c r="R235" s="385">
        <f t="shared" si="14"/>
        <v>21</v>
      </c>
      <c r="S235" s="256" t="s">
        <v>52</v>
      </c>
      <c r="T235" s="367" t="s">
        <v>58</v>
      </c>
      <c r="U235" s="367" t="s">
        <v>101</v>
      </c>
      <c r="V235" s="367">
        <v>5</v>
      </c>
      <c r="W235" s="256">
        <v>1.082</v>
      </c>
      <c r="X235" s="367">
        <v>2</v>
      </c>
      <c r="Y235" s="367">
        <v>1</v>
      </c>
      <c r="Z235" s="367">
        <v>1.1</v>
      </c>
      <c r="AA235" s="367">
        <v>1.03</v>
      </c>
      <c r="AB235" s="391">
        <f t="shared" si="16"/>
        <v>280.14558</v>
      </c>
      <c r="AC235" s="392"/>
    </row>
    <row r="236" spans="1:29">
      <c r="A236" s="367" t="s">
        <v>11</v>
      </c>
      <c r="B236" s="367" t="s">
        <v>285</v>
      </c>
      <c r="C236" s="367" t="s">
        <v>286</v>
      </c>
      <c r="D236" s="367" t="s">
        <v>282</v>
      </c>
      <c r="E236" s="367" t="s">
        <v>242</v>
      </c>
      <c r="F236" s="368">
        <v>69516</v>
      </c>
      <c r="G236" s="367" t="s">
        <v>49</v>
      </c>
      <c r="H236" s="253" t="s">
        <v>290</v>
      </c>
      <c r="I236" s="379" t="s">
        <v>57</v>
      </c>
      <c r="J236" s="378">
        <v>5</v>
      </c>
      <c r="K236" s="369">
        <v>40</v>
      </c>
      <c r="L236" s="367">
        <v>2002</v>
      </c>
      <c r="M236" s="367">
        <v>3</v>
      </c>
      <c r="N236" s="367">
        <v>38</v>
      </c>
      <c r="O236" s="367">
        <v>15</v>
      </c>
      <c r="P236" s="367">
        <v>212</v>
      </c>
      <c r="Q236" s="385" t="s">
        <v>52</v>
      </c>
      <c r="R236" s="385">
        <f t="shared" si="14"/>
        <v>23</v>
      </c>
      <c r="S236" s="256" t="s">
        <v>52</v>
      </c>
      <c r="T236" s="367" t="s">
        <v>58</v>
      </c>
      <c r="U236" s="367" t="s">
        <v>101</v>
      </c>
      <c r="V236" s="367">
        <v>5</v>
      </c>
      <c r="W236" s="256">
        <v>1.082</v>
      </c>
      <c r="X236" s="367">
        <v>2</v>
      </c>
      <c r="Y236" s="367">
        <v>1</v>
      </c>
      <c r="Z236" s="367">
        <v>1.1</v>
      </c>
      <c r="AA236" s="367">
        <v>1</v>
      </c>
      <c r="AB236" s="391">
        <f t="shared" si="16"/>
        <v>241.78</v>
      </c>
      <c r="AC236" s="392"/>
    </row>
    <row r="237" spans="1:29">
      <c r="A237" s="367" t="s">
        <v>11</v>
      </c>
      <c r="B237" s="367" t="s">
        <v>285</v>
      </c>
      <c r="C237" s="367" t="s">
        <v>286</v>
      </c>
      <c r="D237" s="367" t="s">
        <v>282</v>
      </c>
      <c r="E237" s="367" t="s">
        <v>242</v>
      </c>
      <c r="F237" s="368">
        <v>19396</v>
      </c>
      <c r="G237" s="367" t="s">
        <v>66</v>
      </c>
      <c r="H237" s="253" t="s">
        <v>208</v>
      </c>
      <c r="I237" s="377" t="s">
        <v>51</v>
      </c>
      <c r="J237" s="378">
        <v>4</v>
      </c>
      <c r="K237" s="369">
        <v>40</v>
      </c>
      <c r="L237" s="367">
        <v>1998</v>
      </c>
      <c r="M237" s="367">
        <v>4</v>
      </c>
      <c r="N237" s="367">
        <v>37</v>
      </c>
      <c r="O237" s="367">
        <v>5</v>
      </c>
      <c r="P237" s="367">
        <v>100</v>
      </c>
      <c r="Q237" s="385" t="s">
        <v>52</v>
      </c>
      <c r="R237" s="385">
        <f t="shared" si="14"/>
        <v>32</v>
      </c>
      <c r="S237" s="256" t="s">
        <v>52</v>
      </c>
      <c r="T237" s="367" t="s">
        <v>61</v>
      </c>
      <c r="U237" s="367" t="s">
        <v>74</v>
      </c>
      <c r="V237" s="367">
        <v>4</v>
      </c>
      <c r="W237" s="256">
        <v>1.1325</v>
      </c>
      <c r="X237" s="367">
        <v>1.5</v>
      </c>
      <c r="Y237" s="367">
        <v>1</v>
      </c>
      <c r="Z237" s="367">
        <v>1.1</v>
      </c>
      <c r="AA237" s="367">
        <v>1.03</v>
      </c>
      <c r="AB237" s="391">
        <f t="shared" si="16"/>
        <v>92.877675</v>
      </c>
      <c r="AC237" s="392"/>
    </row>
    <row r="238" spans="1:29">
      <c r="A238" s="367" t="s">
        <v>11</v>
      </c>
      <c r="B238" s="367" t="s">
        <v>285</v>
      </c>
      <c r="C238" s="367" t="s">
        <v>286</v>
      </c>
      <c r="D238" s="367" t="s">
        <v>282</v>
      </c>
      <c r="E238" s="367" t="s">
        <v>242</v>
      </c>
      <c r="F238" s="368">
        <v>21689</v>
      </c>
      <c r="G238" s="367" t="s">
        <v>49</v>
      </c>
      <c r="H238" s="253" t="s">
        <v>230</v>
      </c>
      <c r="I238" s="377" t="s">
        <v>55</v>
      </c>
      <c r="J238" s="378">
        <v>4</v>
      </c>
      <c r="K238" s="369">
        <v>40</v>
      </c>
      <c r="L238" s="367">
        <v>2000</v>
      </c>
      <c r="M238" s="367">
        <v>4</v>
      </c>
      <c r="N238" s="367">
        <v>39</v>
      </c>
      <c r="O238" s="367">
        <v>28</v>
      </c>
      <c r="P238" s="367">
        <v>164</v>
      </c>
      <c r="Q238" s="385" t="s">
        <v>52</v>
      </c>
      <c r="R238" s="385">
        <f t="shared" si="14"/>
        <v>11</v>
      </c>
      <c r="S238" s="256" t="s">
        <v>52</v>
      </c>
      <c r="T238" s="367" t="s">
        <v>53</v>
      </c>
      <c r="U238" s="367" t="s">
        <v>138</v>
      </c>
      <c r="V238" s="367">
        <v>4</v>
      </c>
      <c r="W238" s="256">
        <v>1.1</v>
      </c>
      <c r="X238" s="367">
        <v>1</v>
      </c>
      <c r="Y238" s="367">
        <v>1.07</v>
      </c>
      <c r="Z238" s="367">
        <v>1.1</v>
      </c>
      <c r="AA238" s="367">
        <v>1.03</v>
      </c>
      <c r="AB238" s="391">
        <f t="shared" si="16"/>
        <v>162.692002</v>
      </c>
      <c r="AC238" s="392"/>
    </row>
    <row r="239" spans="1:29">
      <c r="A239" s="367" t="s">
        <v>11</v>
      </c>
      <c r="B239" s="367" t="s">
        <v>285</v>
      </c>
      <c r="C239" s="367" t="s">
        <v>286</v>
      </c>
      <c r="D239" s="367" t="s">
        <v>282</v>
      </c>
      <c r="E239" s="367" t="s">
        <v>242</v>
      </c>
      <c r="F239" s="367">
        <v>20899</v>
      </c>
      <c r="G239" s="370" t="s">
        <v>75</v>
      </c>
      <c r="H239" s="253" t="s">
        <v>177</v>
      </c>
      <c r="I239" s="379" t="s">
        <v>57</v>
      </c>
      <c r="J239" s="378">
        <v>5</v>
      </c>
      <c r="K239" s="369">
        <v>40</v>
      </c>
      <c r="L239" s="367">
        <v>2004</v>
      </c>
      <c r="M239" s="367">
        <v>3</v>
      </c>
      <c r="N239" s="367">
        <v>39</v>
      </c>
      <c r="O239" s="367">
        <v>16</v>
      </c>
      <c r="P239" s="367">
        <v>144</v>
      </c>
      <c r="Q239" s="385" t="s">
        <v>52</v>
      </c>
      <c r="R239" s="385">
        <f t="shared" si="14"/>
        <v>23</v>
      </c>
      <c r="S239" s="256" t="s">
        <v>52</v>
      </c>
      <c r="T239" s="367" t="s">
        <v>61</v>
      </c>
      <c r="U239" s="367" t="s">
        <v>95</v>
      </c>
      <c r="V239" s="367">
        <v>5</v>
      </c>
      <c r="W239" s="256">
        <v>1.066</v>
      </c>
      <c r="X239" s="367">
        <v>1.5</v>
      </c>
      <c r="Y239" s="367">
        <v>1</v>
      </c>
      <c r="Z239" s="367">
        <v>1.1</v>
      </c>
      <c r="AA239" s="367">
        <v>1</v>
      </c>
      <c r="AB239" s="391">
        <f t="shared" si="16"/>
        <v>188.1495</v>
      </c>
      <c r="AC239" s="392"/>
    </row>
    <row r="240" spans="1:29">
      <c r="A240" s="367" t="s">
        <v>11</v>
      </c>
      <c r="B240" s="367" t="s">
        <v>285</v>
      </c>
      <c r="C240" s="367" t="s">
        <v>286</v>
      </c>
      <c r="D240" s="367" t="s">
        <v>282</v>
      </c>
      <c r="E240" s="367" t="s">
        <v>242</v>
      </c>
      <c r="F240" s="368">
        <v>70837</v>
      </c>
      <c r="G240" s="367" t="s">
        <v>66</v>
      </c>
      <c r="H240" s="253" t="s">
        <v>207</v>
      </c>
      <c r="I240" s="377" t="s">
        <v>51</v>
      </c>
      <c r="J240" s="378">
        <v>4</v>
      </c>
      <c r="K240" s="369">
        <v>24</v>
      </c>
      <c r="L240" s="367">
        <v>2003</v>
      </c>
      <c r="M240" s="367">
        <v>4</v>
      </c>
      <c r="N240" s="367">
        <v>21</v>
      </c>
      <c r="O240" s="367">
        <v>10</v>
      </c>
      <c r="P240" s="367">
        <v>71</v>
      </c>
      <c r="Q240" s="385" t="s">
        <v>52</v>
      </c>
      <c r="R240" s="385">
        <f t="shared" si="14"/>
        <v>11</v>
      </c>
      <c r="S240" s="256" t="s">
        <v>52</v>
      </c>
      <c r="T240" s="367" t="s">
        <v>53</v>
      </c>
      <c r="U240" s="367" t="s">
        <v>119</v>
      </c>
      <c r="V240" s="367">
        <v>4</v>
      </c>
      <c r="W240" s="256">
        <v>1.115</v>
      </c>
      <c r="X240" s="367">
        <v>1</v>
      </c>
      <c r="Y240" s="367">
        <v>1</v>
      </c>
      <c r="Z240" s="367">
        <v>1.1</v>
      </c>
      <c r="AA240" s="367">
        <v>1.03</v>
      </c>
      <c r="AB240" s="391">
        <f t="shared" si="16"/>
        <v>62.9948</v>
      </c>
      <c r="AC240" s="392"/>
    </row>
    <row r="241" spans="1:29">
      <c r="A241" s="367" t="s">
        <v>11</v>
      </c>
      <c r="B241" s="367" t="s">
        <v>285</v>
      </c>
      <c r="C241" s="367" t="s">
        <v>286</v>
      </c>
      <c r="D241" s="367" t="s">
        <v>282</v>
      </c>
      <c r="E241" s="367" t="s">
        <v>242</v>
      </c>
      <c r="F241" s="368">
        <v>70026</v>
      </c>
      <c r="G241" s="367" t="s">
        <v>66</v>
      </c>
      <c r="H241" s="253" t="s">
        <v>271</v>
      </c>
      <c r="I241" s="377" t="s">
        <v>51</v>
      </c>
      <c r="J241" s="378">
        <v>4</v>
      </c>
      <c r="K241" s="369">
        <v>24</v>
      </c>
      <c r="L241" s="367">
        <v>1985</v>
      </c>
      <c r="M241" s="367">
        <v>4</v>
      </c>
      <c r="N241" s="367">
        <v>20</v>
      </c>
      <c r="O241" s="367">
        <v>15</v>
      </c>
      <c r="P241" s="367">
        <v>73</v>
      </c>
      <c r="Q241" s="385" t="s">
        <v>52</v>
      </c>
      <c r="R241" s="385">
        <f t="shared" si="14"/>
        <v>5</v>
      </c>
      <c r="S241" s="256" t="s">
        <v>52</v>
      </c>
      <c r="T241" s="367" t="s">
        <v>53</v>
      </c>
      <c r="U241" s="367" t="s">
        <v>119</v>
      </c>
      <c r="V241" s="367">
        <v>4</v>
      </c>
      <c r="W241" s="256">
        <v>1.115</v>
      </c>
      <c r="X241" s="367">
        <v>1</v>
      </c>
      <c r="Y241" s="367">
        <v>1</v>
      </c>
      <c r="Z241" s="367">
        <v>1.1</v>
      </c>
      <c r="AA241" s="367">
        <v>1.03</v>
      </c>
      <c r="AB241" s="391">
        <f t="shared" si="16"/>
        <v>81.4627</v>
      </c>
      <c r="AC241" s="392"/>
    </row>
    <row r="242" spans="1:29">
      <c r="A242" s="367" t="s">
        <v>11</v>
      </c>
      <c r="B242" s="367" t="s">
        <v>291</v>
      </c>
      <c r="C242" s="367" t="s">
        <v>292</v>
      </c>
      <c r="D242" s="367" t="s">
        <v>282</v>
      </c>
      <c r="E242" s="367" t="s">
        <v>242</v>
      </c>
      <c r="F242" s="368">
        <v>315055</v>
      </c>
      <c r="G242" s="367" t="s">
        <v>49</v>
      </c>
      <c r="H242" s="253" t="s">
        <v>195</v>
      </c>
      <c r="I242" s="377" t="s">
        <v>55</v>
      </c>
      <c r="J242" s="378">
        <v>4</v>
      </c>
      <c r="K242" s="369">
        <v>40</v>
      </c>
      <c r="L242" s="367">
        <v>1985</v>
      </c>
      <c r="M242" s="367">
        <v>4</v>
      </c>
      <c r="N242" s="367">
        <v>35</v>
      </c>
      <c r="O242" s="367">
        <v>6</v>
      </c>
      <c r="P242" s="367">
        <v>87</v>
      </c>
      <c r="Q242" s="385" t="s">
        <v>52</v>
      </c>
      <c r="R242" s="385">
        <f t="shared" si="14"/>
        <v>29</v>
      </c>
      <c r="S242" s="256" t="s">
        <v>52</v>
      </c>
      <c r="T242" s="367" t="s">
        <v>58</v>
      </c>
      <c r="U242" s="367" t="s">
        <v>107</v>
      </c>
      <c r="V242" s="367">
        <v>4</v>
      </c>
      <c r="W242" s="256">
        <v>1.1325</v>
      </c>
      <c r="X242" s="367">
        <v>2</v>
      </c>
      <c r="Y242" s="367">
        <v>1.07</v>
      </c>
      <c r="Z242" s="367">
        <v>1.1</v>
      </c>
      <c r="AA242" s="367">
        <v>1.03</v>
      </c>
      <c r="AB242" s="391">
        <f t="shared" si="16"/>
        <v>136.2151516</v>
      </c>
      <c r="AC242" s="392"/>
    </row>
    <row r="243" spans="1:29">
      <c r="A243" s="367" t="s">
        <v>11</v>
      </c>
      <c r="B243" s="367" t="s">
        <v>291</v>
      </c>
      <c r="C243" s="367" t="s">
        <v>292</v>
      </c>
      <c r="D243" s="367" t="s">
        <v>282</v>
      </c>
      <c r="E243" s="367" t="s">
        <v>242</v>
      </c>
      <c r="F243" s="368">
        <v>15055</v>
      </c>
      <c r="G243" s="367" t="s">
        <v>66</v>
      </c>
      <c r="H243" s="253" t="s">
        <v>195</v>
      </c>
      <c r="I243" s="377" t="s">
        <v>55</v>
      </c>
      <c r="J243" s="378">
        <v>4</v>
      </c>
      <c r="K243" s="369">
        <v>40</v>
      </c>
      <c r="L243" s="367">
        <v>1985</v>
      </c>
      <c r="M243" s="367">
        <v>4</v>
      </c>
      <c r="N243" s="367">
        <v>39</v>
      </c>
      <c r="O243" s="367">
        <v>22</v>
      </c>
      <c r="P243" s="367">
        <v>133</v>
      </c>
      <c r="Q243" s="385" t="s">
        <v>52</v>
      </c>
      <c r="R243" s="385">
        <f t="shared" si="14"/>
        <v>17</v>
      </c>
      <c r="S243" s="256" t="s">
        <v>52</v>
      </c>
      <c r="T243" s="367" t="s">
        <v>58</v>
      </c>
      <c r="U243" s="367" t="s">
        <v>107</v>
      </c>
      <c r="V243" s="367">
        <v>4</v>
      </c>
      <c r="W243" s="256">
        <v>1.1325</v>
      </c>
      <c r="X243" s="367">
        <v>2</v>
      </c>
      <c r="Y243" s="367">
        <v>1.07</v>
      </c>
      <c r="Z243" s="367">
        <v>1.1</v>
      </c>
      <c r="AA243" s="367">
        <v>1.03</v>
      </c>
      <c r="AB243" s="391">
        <f t="shared" si="16"/>
        <v>282.8561692</v>
      </c>
      <c r="AC243" s="392"/>
    </row>
    <row r="244" spans="1:29">
      <c r="A244" s="367" t="s">
        <v>11</v>
      </c>
      <c r="B244" s="367" t="s">
        <v>291</v>
      </c>
      <c r="C244" s="367" t="s">
        <v>292</v>
      </c>
      <c r="D244" s="367" t="s">
        <v>282</v>
      </c>
      <c r="E244" s="367" t="s">
        <v>242</v>
      </c>
      <c r="F244" s="368">
        <v>15056</v>
      </c>
      <c r="G244" s="367" t="s">
        <v>66</v>
      </c>
      <c r="H244" s="253" t="s">
        <v>230</v>
      </c>
      <c r="I244" s="377" t="s">
        <v>51</v>
      </c>
      <c r="J244" s="378">
        <v>4</v>
      </c>
      <c r="K244" s="369">
        <v>44</v>
      </c>
      <c r="L244" s="367">
        <v>1994</v>
      </c>
      <c r="M244" s="367">
        <v>4</v>
      </c>
      <c r="N244" s="367">
        <v>34</v>
      </c>
      <c r="O244" s="367">
        <v>26</v>
      </c>
      <c r="P244" s="367">
        <v>143</v>
      </c>
      <c r="Q244" s="385" t="s">
        <v>52</v>
      </c>
      <c r="R244" s="385">
        <f t="shared" si="14"/>
        <v>8</v>
      </c>
      <c r="S244" s="256" t="s">
        <v>52</v>
      </c>
      <c r="T244" s="367" t="s">
        <v>53</v>
      </c>
      <c r="U244" s="367" t="s">
        <v>138</v>
      </c>
      <c r="V244" s="367">
        <v>4</v>
      </c>
      <c r="W244" s="256">
        <v>1.1</v>
      </c>
      <c r="X244" s="367">
        <v>1</v>
      </c>
      <c r="Y244" s="367">
        <v>1</v>
      </c>
      <c r="Z244" s="367">
        <v>1.1</v>
      </c>
      <c r="AA244" s="367">
        <v>1.03</v>
      </c>
      <c r="AB244" s="391">
        <f t="shared" si="16"/>
        <v>138.6792</v>
      </c>
      <c r="AC244" s="392"/>
    </row>
    <row r="245" spans="1:29">
      <c r="A245" s="367" t="s">
        <v>11</v>
      </c>
      <c r="B245" s="367" t="s">
        <v>291</v>
      </c>
      <c r="C245" s="367" t="s">
        <v>292</v>
      </c>
      <c r="D245" s="367" t="s">
        <v>282</v>
      </c>
      <c r="E245" s="367" t="s">
        <v>242</v>
      </c>
      <c r="F245" s="368">
        <v>15056</v>
      </c>
      <c r="G245" s="367" t="s">
        <v>66</v>
      </c>
      <c r="H245" s="253" t="s">
        <v>230</v>
      </c>
      <c r="I245" s="377" t="s">
        <v>55</v>
      </c>
      <c r="J245" s="378">
        <v>4</v>
      </c>
      <c r="K245" s="369">
        <v>44</v>
      </c>
      <c r="L245" s="367">
        <v>1994</v>
      </c>
      <c r="M245" s="367">
        <v>4</v>
      </c>
      <c r="N245" s="367">
        <v>40</v>
      </c>
      <c r="O245" s="367">
        <v>38</v>
      </c>
      <c r="P245" s="367">
        <v>171</v>
      </c>
      <c r="Q245" s="385" t="s">
        <v>52</v>
      </c>
      <c r="R245" s="385">
        <f t="shared" si="14"/>
        <v>2</v>
      </c>
      <c r="S245" s="256" t="s">
        <v>52</v>
      </c>
      <c r="T245" s="367" t="s">
        <v>53</v>
      </c>
      <c r="U245" s="367" t="s">
        <v>138</v>
      </c>
      <c r="V245" s="367">
        <v>4</v>
      </c>
      <c r="W245" s="256">
        <v>1.1</v>
      </c>
      <c r="X245" s="367">
        <v>1</v>
      </c>
      <c r="Y245" s="367">
        <v>1.07</v>
      </c>
      <c r="Z245" s="367">
        <v>1.1</v>
      </c>
      <c r="AA245" s="367">
        <v>1.03</v>
      </c>
      <c r="AB245" s="391">
        <f t="shared" si="16"/>
        <v>205.122852</v>
      </c>
      <c r="AC245" s="392"/>
    </row>
    <row r="246" spans="1:29">
      <c r="A246" s="367" t="s">
        <v>11</v>
      </c>
      <c r="B246" s="367" t="s">
        <v>291</v>
      </c>
      <c r="C246" s="367" t="s">
        <v>292</v>
      </c>
      <c r="D246" s="367" t="s">
        <v>282</v>
      </c>
      <c r="E246" s="367" t="s">
        <v>242</v>
      </c>
      <c r="F246" s="369">
        <v>1214209</v>
      </c>
      <c r="G246" s="372" t="s">
        <v>49</v>
      </c>
      <c r="H246" s="253" t="s">
        <v>211</v>
      </c>
      <c r="I246" s="379" t="s">
        <v>57</v>
      </c>
      <c r="J246" s="378">
        <v>6</v>
      </c>
      <c r="K246" s="369">
        <v>40</v>
      </c>
      <c r="L246" s="367">
        <v>2013</v>
      </c>
      <c r="M246" s="367" t="s">
        <v>293</v>
      </c>
      <c r="N246" s="367">
        <v>38</v>
      </c>
      <c r="O246" s="367"/>
      <c r="P246" s="367">
        <v>200</v>
      </c>
      <c r="Q246" s="385" t="s">
        <v>68</v>
      </c>
      <c r="R246" s="385">
        <f t="shared" si="14"/>
        <v>38</v>
      </c>
      <c r="S246" s="256" t="s">
        <v>122</v>
      </c>
      <c r="T246" s="367" t="s">
        <v>130</v>
      </c>
      <c r="U246" s="367" t="s">
        <v>131</v>
      </c>
      <c r="V246" s="367">
        <v>6</v>
      </c>
      <c r="W246" s="256">
        <v>1.065</v>
      </c>
      <c r="X246" s="367">
        <v>4.5</v>
      </c>
      <c r="Y246" s="367">
        <v>1</v>
      </c>
      <c r="Z246" s="367">
        <v>1.1</v>
      </c>
      <c r="AA246" s="367"/>
      <c r="AB246" s="391">
        <f>P246*X246*Y246*Z246</f>
        <v>990</v>
      </c>
      <c r="AC246" s="392"/>
    </row>
    <row r="247" spans="1:29">
      <c r="A247" s="367" t="s">
        <v>11</v>
      </c>
      <c r="B247" s="367" t="s">
        <v>291</v>
      </c>
      <c r="C247" s="367" t="s">
        <v>292</v>
      </c>
      <c r="D247" s="367" t="s">
        <v>282</v>
      </c>
      <c r="E247" s="367" t="s">
        <v>242</v>
      </c>
      <c r="F247" s="369">
        <v>1316056</v>
      </c>
      <c r="G247" s="372" t="s">
        <v>49</v>
      </c>
      <c r="H247" s="253" t="s">
        <v>294</v>
      </c>
      <c r="I247" s="377" t="s">
        <v>51</v>
      </c>
      <c r="J247" s="378">
        <v>4</v>
      </c>
      <c r="K247" s="369">
        <v>40</v>
      </c>
      <c r="L247" s="367">
        <v>2015</v>
      </c>
      <c r="M247" s="367" t="s">
        <v>293</v>
      </c>
      <c r="N247" s="367">
        <v>37</v>
      </c>
      <c r="O247" s="367"/>
      <c r="P247" s="367">
        <v>94</v>
      </c>
      <c r="Q247" s="385" t="s">
        <v>68</v>
      </c>
      <c r="R247" s="385">
        <f t="shared" si="14"/>
        <v>37</v>
      </c>
      <c r="S247" s="256" t="s">
        <v>122</v>
      </c>
      <c r="T247" s="367" t="s">
        <v>58</v>
      </c>
      <c r="U247" s="367" t="s">
        <v>104</v>
      </c>
      <c r="V247" s="367">
        <v>5</v>
      </c>
      <c r="W247" s="256">
        <v>1.066</v>
      </c>
      <c r="X247" s="367">
        <v>2</v>
      </c>
      <c r="Y247" s="367">
        <v>1</v>
      </c>
      <c r="Z247" s="367">
        <v>1.1</v>
      </c>
      <c r="AA247" s="367"/>
      <c r="AB247" s="391">
        <f>P247*X247*Y247*Z247</f>
        <v>206.8</v>
      </c>
      <c r="AC247" s="392"/>
    </row>
    <row r="248" spans="1:29">
      <c r="A248" s="367" t="s">
        <v>11</v>
      </c>
      <c r="B248" s="367" t="s">
        <v>291</v>
      </c>
      <c r="C248" s="367" t="s">
        <v>292</v>
      </c>
      <c r="D248" s="367" t="s">
        <v>282</v>
      </c>
      <c r="E248" s="367" t="s">
        <v>242</v>
      </c>
      <c r="F248" s="367">
        <v>69868</v>
      </c>
      <c r="G248" s="367" t="s">
        <v>49</v>
      </c>
      <c r="H248" s="253" t="s">
        <v>152</v>
      </c>
      <c r="I248" s="377" t="s">
        <v>55</v>
      </c>
      <c r="J248" s="378">
        <v>4</v>
      </c>
      <c r="K248" s="369">
        <v>40</v>
      </c>
      <c r="L248" s="367">
        <v>2003</v>
      </c>
      <c r="M248" s="367">
        <v>4</v>
      </c>
      <c r="N248" s="367">
        <v>36</v>
      </c>
      <c r="O248" s="367">
        <v>14</v>
      </c>
      <c r="P248" s="367">
        <v>142</v>
      </c>
      <c r="Q248" s="385" t="s">
        <v>52</v>
      </c>
      <c r="R248" s="385">
        <f t="shared" si="14"/>
        <v>22</v>
      </c>
      <c r="S248" s="256" t="s">
        <v>52</v>
      </c>
      <c r="T248" s="367" t="s">
        <v>53</v>
      </c>
      <c r="U248" s="367" t="s">
        <v>54</v>
      </c>
      <c r="V248" s="367">
        <v>4</v>
      </c>
      <c r="W248" s="256">
        <v>1.12</v>
      </c>
      <c r="X248" s="367">
        <v>1</v>
      </c>
      <c r="Y248" s="367">
        <v>1.07</v>
      </c>
      <c r="Z248" s="367">
        <v>1.1</v>
      </c>
      <c r="AA248" s="367">
        <v>1.03</v>
      </c>
      <c r="AB248" s="391">
        <f>((O248*W248)+((N248-O248)/4))*V248*X248*Y248*Z248*AA248</f>
        <v>102.7069032</v>
      </c>
      <c r="AC248" s="392"/>
    </row>
    <row r="249" spans="1:29">
      <c r="A249" s="367" t="s">
        <v>11</v>
      </c>
      <c r="B249" s="367" t="s">
        <v>291</v>
      </c>
      <c r="C249" s="367" t="s">
        <v>292</v>
      </c>
      <c r="D249" s="367" t="s">
        <v>282</v>
      </c>
      <c r="E249" s="367" t="s">
        <v>242</v>
      </c>
      <c r="F249" s="367">
        <v>15054</v>
      </c>
      <c r="G249" s="367" t="s">
        <v>49</v>
      </c>
      <c r="H249" s="253" t="s">
        <v>166</v>
      </c>
      <c r="I249" s="377" t="s">
        <v>55</v>
      </c>
      <c r="J249" s="378">
        <v>4</v>
      </c>
      <c r="K249" s="369">
        <v>52</v>
      </c>
      <c r="L249" s="367">
        <v>1985</v>
      </c>
      <c r="M249" s="367">
        <v>3</v>
      </c>
      <c r="N249" s="367">
        <v>48</v>
      </c>
      <c r="O249" s="367">
        <v>15</v>
      </c>
      <c r="P249" s="367">
        <v>188</v>
      </c>
      <c r="Q249" s="385" t="s">
        <v>52</v>
      </c>
      <c r="R249" s="385">
        <f t="shared" si="14"/>
        <v>33</v>
      </c>
      <c r="S249" s="256" t="s">
        <v>52</v>
      </c>
      <c r="T249" s="367" t="s">
        <v>53</v>
      </c>
      <c r="U249" s="367" t="s">
        <v>54</v>
      </c>
      <c r="V249" s="367">
        <v>4</v>
      </c>
      <c r="W249" s="256">
        <v>1.12</v>
      </c>
      <c r="X249" s="367">
        <v>1</v>
      </c>
      <c r="Y249" s="367">
        <v>1.07</v>
      </c>
      <c r="Z249" s="367">
        <v>1.1</v>
      </c>
      <c r="AA249" s="367">
        <v>1</v>
      </c>
      <c r="AB249" s="391">
        <f>((O249*W249)+((N249-O249)/4))*V249*X249*Y249*Z249*AA249</f>
        <v>117.9354</v>
      </c>
      <c r="AC249" s="392"/>
    </row>
    <row r="250" spans="1:29">
      <c r="A250" s="367" t="s">
        <v>11</v>
      </c>
      <c r="B250" s="367" t="s">
        <v>291</v>
      </c>
      <c r="C250" s="367" t="s">
        <v>292</v>
      </c>
      <c r="D250" s="367" t="s">
        <v>282</v>
      </c>
      <c r="E250" s="367" t="s">
        <v>242</v>
      </c>
      <c r="F250" s="367">
        <v>69787</v>
      </c>
      <c r="G250" s="367" t="s">
        <v>49</v>
      </c>
      <c r="H250" s="253" t="s">
        <v>172</v>
      </c>
      <c r="I250" s="377" t="s">
        <v>51</v>
      </c>
      <c r="J250" s="378">
        <v>5</v>
      </c>
      <c r="K250" s="369">
        <v>40</v>
      </c>
      <c r="L250" s="367">
        <v>2003</v>
      </c>
      <c r="M250" s="367">
        <v>3</v>
      </c>
      <c r="N250" s="367">
        <v>40</v>
      </c>
      <c r="O250" s="367">
        <v>47</v>
      </c>
      <c r="P250" s="367">
        <v>205</v>
      </c>
      <c r="Q250" s="385" t="s">
        <v>52</v>
      </c>
      <c r="R250" s="385">
        <f t="shared" si="14"/>
        <v>-7</v>
      </c>
      <c r="S250" s="256" t="s">
        <v>68</v>
      </c>
      <c r="T250" s="367" t="s">
        <v>53</v>
      </c>
      <c r="U250" s="367" t="s">
        <v>90</v>
      </c>
      <c r="V250" s="367">
        <v>5</v>
      </c>
      <c r="W250" s="256">
        <v>1.12</v>
      </c>
      <c r="X250" s="367">
        <v>1</v>
      </c>
      <c r="Y250" s="367">
        <v>1</v>
      </c>
      <c r="Z250" s="367">
        <v>1.1</v>
      </c>
      <c r="AA250" s="367">
        <v>1</v>
      </c>
      <c r="AB250" s="391">
        <f>((O250*W250)*X250*V250*Y250*Z250*AA250)</f>
        <v>289.52</v>
      </c>
      <c r="AC250" s="392"/>
    </row>
    <row r="251" spans="1:29">
      <c r="A251" s="367" t="s">
        <v>11</v>
      </c>
      <c r="B251" s="367" t="s">
        <v>291</v>
      </c>
      <c r="C251" s="367" t="s">
        <v>292</v>
      </c>
      <c r="D251" s="367" t="s">
        <v>282</v>
      </c>
      <c r="E251" s="367" t="s">
        <v>242</v>
      </c>
      <c r="F251" s="371">
        <v>1313259</v>
      </c>
      <c r="G251" s="372" t="s">
        <v>49</v>
      </c>
      <c r="H251" s="253" t="s">
        <v>264</v>
      </c>
      <c r="I251" s="377" t="s">
        <v>55</v>
      </c>
      <c r="J251" s="378">
        <v>4</v>
      </c>
      <c r="K251" s="369">
        <v>40</v>
      </c>
      <c r="L251" s="367">
        <v>2015</v>
      </c>
      <c r="M251" s="367" t="s">
        <v>293</v>
      </c>
      <c r="N251" s="367">
        <v>37</v>
      </c>
      <c r="O251" s="367"/>
      <c r="P251" s="367">
        <v>79</v>
      </c>
      <c r="Q251" s="385" t="s">
        <v>68</v>
      </c>
      <c r="R251" s="385">
        <f t="shared" si="14"/>
        <v>37</v>
      </c>
      <c r="S251" s="256" t="s">
        <v>122</v>
      </c>
      <c r="T251" s="367" t="s">
        <v>53</v>
      </c>
      <c r="U251" s="367" t="s">
        <v>54</v>
      </c>
      <c r="V251" s="367">
        <v>4</v>
      </c>
      <c r="W251" s="256">
        <v>1.12</v>
      </c>
      <c r="X251" s="367">
        <v>1</v>
      </c>
      <c r="Y251" s="367">
        <v>1.07</v>
      </c>
      <c r="Z251" s="367">
        <v>1.1</v>
      </c>
      <c r="AA251" s="367"/>
      <c r="AB251" s="391">
        <f>P251*X251*Y251*Z251</f>
        <v>92.983</v>
      </c>
      <c r="AC251" s="392"/>
    </row>
    <row r="252" spans="1:29">
      <c r="A252" s="367" t="s">
        <v>11</v>
      </c>
      <c r="B252" s="367" t="s">
        <v>295</v>
      </c>
      <c r="C252" s="367" t="s">
        <v>296</v>
      </c>
      <c r="D252" s="367" t="s">
        <v>282</v>
      </c>
      <c r="E252" s="367" t="s">
        <v>242</v>
      </c>
      <c r="F252" s="367">
        <v>14727</v>
      </c>
      <c r="G252" s="367" t="s">
        <v>49</v>
      </c>
      <c r="H252" s="253" t="s">
        <v>153</v>
      </c>
      <c r="I252" s="379" t="s">
        <v>57</v>
      </c>
      <c r="J252" s="378">
        <v>5</v>
      </c>
      <c r="K252" s="369">
        <v>40</v>
      </c>
      <c r="L252" s="367">
        <v>1995</v>
      </c>
      <c r="M252" s="367">
        <v>3</v>
      </c>
      <c r="N252" s="367">
        <v>39</v>
      </c>
      <c r="O252" s="367">
        <v>37</v>
      </c>
      <c r="P252" s="367">
        <v>206</v>
      </c>
      <c r="Q252" s="385" t="s">
        <v>52</v>
      </c>
      <c r="R252" s="385">
        <f t="shared" si="14"/>
        <v>2</v>
      </c>
      <c r="S252" s="256" t="s">
        <v>52</v>
      </c>
      <c r="T252" s="367" t="s">
        <v>58</v>
      </c>
      <c r="U252" s="367" t="s">
        <v>59</v>
      </c>
      <c r="V252" s="367">
        <v>5</v>
      </c>
      <c r="W252" s="256">
        <v>1.05</v>
      </c>
      <c r="X252" s="367">
        <v>2</v>
      </c>
      <c r="Y252" s="367">
        <v>1</v>
      </c>
      <c r="Z252" s="367">
        <v>1.1</v>
      </c>
      <c r="AA252" s="367">
        <v>1</v>
      </c>
      <c r="AB252" s="391">
        <f t="shared" ref="AB252:AB276" si="17">((O252*W252)+((N252-O252)/4))*V252*X252*Y252*Z252*AA252</f>
        <v>432.85</v>
      </c>
      <c r="AC252" s="392"/>
    </row>
    <row r="253" spans="1:29">
      <c r="A253" s="367" t="s">
        <v>11</v>
      </c>
      <c r="B253" s="367" t="s">
        <v>295</v>
      </c>
      <c r="C253" s="367" t="s">
        <v>296</v>
      </c>
      <c r="D253" s="367" t="s">
        <v>282</v>
      </c>
      <c r="E253" s="367" t="s">
        <v>242</v>
      </c>
      <c r="F253" s="367">
        <v>20900</v>
      </c>
      <c r="G253" s="367" t="s">
        <v>49</v>
      </c>
      <c r="H253" s="253" t="s">
        <v>278</v>
      </c>
      <c r="I253" s="379" t="s">
        <v>57</v>
      </c>
      <c r="J253" s="378">
        <v>4</v>
      </c>
      <c r="K253" s="369">
        <v>40</v>
      </c>
      <c r="L253" s="367">
        <v>1999</v>
      </c>
      <c r="M253" s="367">
        <v>4</v>
      </c>
      <c r="N253" s="367">
        <v>40</v>
      </c>
      <c r="O253" s="367">
        <v>21</v>
      </c>
      <c r="P253" s="367">
        <v>147</v>
      </c>
      <c r="Q253" s="385" t="s">
        <v>52</v>
      </c>
      <c r="R253" s="385">
        <f t="shared" si="14"/>
        <v>19</v>
      </c>
      <c r="S253" s="256" t="s">
        <v>52</v>
      </c>
      <c r="T253" s="367" t="s">
        <v>130</v>
      </c>
      <c r="U253" s="367" t="s">
        <v>133</v>
      </c>
      <c r="V253" s="367">
        <v>5</v>
      </c>
      <c r="W253" s="256">
        <v>1.065</v>
      </c>
      <c r="X253" s="367">
        <v>4.5</v>
      </c>
      <c r="Y253" s="367">
        <v>1</v>
      </c>
      <c r="Z253" s="367">
        <v>1.1</v>
      </c>
      <c r="AA253" s="367">
        <v>1.03</v>
      </c>
      <c r="AB253" s="391">
        <f t="shared" si="17"/>
        <v>691.2291375</v>
      </c>
      <c r="AC253" s="392"/>
    </row>
    <row r="254" spans="1:29">
      <c r="A254" s="367" t="s">
        <v>11</v>
      </c>
      <c r="B254" s="367" t="s">
        <v>295</v>
      </c>
      <c r="C254" s="367" t="s">
        <v>296</v>
      </c>
      <c r="D254" s="367" t="s">
        <v>282</v>
      </c>
      <c r="E254" s="367" t="s">
        <v>242</v>
      </c>
      <c r="F254" s="367">
        <v>92167</v>
      </c>
      <c r="G254" s="367" t="s">
        <v>49</v>
      </c>
      <c r="H254" s="253" t="s">
        <v>173</v>
      </c>
      <c r="I254" s="377" t="s">
        <v>51</v>
      </c>
      <c r="J254" s="378">
        <v>4</v>
      </c>
      <c r="K254" s="369">
        <v>32</v>
      </c>
      <c r="L254" s="367">
        <v>1983</v>
      </c>
      <c r="M254" s="367">
        <v>4</v>
      </c>
      <c r="N254" s="367">
        <v>33</v>
      </c>
      <c r="O254" s="367">
        <v>8</v>
      </c>
      <c r="P254" s="367">
        <v>135</v>
      </c>
      <c r="Q254" s="385" t="s">
        <v>52</v>
      </c>
      <c r="R254" s="385">
        <f t="shared" si="14"/>
        <v>25</v>
      </c>
      <c r="S254" s="256" t="s">
        <v>52</v>
      </c>
      <c r="T254" s="367" t="s">
        <v>61</v>
      </c>
      <c r="U254" s="367" t="s">
        <v>95</v>
      </c>
      <c r="V254" s="367">
        <v>5</v>
      </c>
      <c r="W254" s="256">
        <v>1.066</v>
      </c>
      <c r="X254" s="367">
        <v>1.5</v>
      </c>
      <c r="Y254" s="367">
        <v>1</v>
      </c>
      <c r="Z254" s="367">
        <v>1.1</v>
      </c>
      <c r="AA254" s="367">
        <v>1.03</v>
      </c>
      <c r="AB254" s="391">
        <f t="shared" si="17"/>
        <v>125.576055</v>
      </c>
      <c r="AC254" s="392"/>
    </row>
    <row r="255" spans="1:29">
      <c r="A255" s="367" t="s">
        <v>11</v>
      </c>
      <c r="B255" s="367" t="s">
        <v>295</v>
      </c>
      <c r="C255" s="367" t="s">
        <v>296</v>
      </c>
      <c r="D255" s="367" t="s">
        <v>282</v>
      </c>
      <c r="E255" s="367" t="s">
        <v>242</v>
      </c>
      <c r="F255" s="368">
        <v>92163</v>
      </c>
      <c r="G255" s="367" t="s">
        <v>66</v>
      </c>
      <c r="H255" s="253" t="s">
        <v>297</v>
      </c>
      <c r="I255" s="377" t="s">
        <v>51</v>
      </c>
      <c r="J255" s="378">
        <v>4</v>
      </c>
      <c r="K255" s="369">
        <v>32</v>
      </c>
      <c r="L255" s="367">
        <v>2006</v>
      </c>
      <c r="M255" s="367">
        <v>3</v>
      </c>
      <c r="N255" s="367">
        <v>32</v>
      </c>
      <c r="O255" s="367">
        <v>10</v>
      </c>
      <c r="P255" s="367">
        <v>93</v>
      </c>
      <c r="Q255" s="385" t="s">
        <v>52</v>
      </c>
      <c r="R255" s="385">
        <f t="shared" si="14"/>
        <v>22</v>
      </c>
      <c r="S255" s="256" t="s">
        <v>52</v>
      </c>
      <c r="T255" s="367" t="s">
        <v>61</v>
      </c>
      <c r="U255" s="367" t="s">
        <v>95</v>
      </c>
      <c r="V255" s="367">
        <v>5</v>
      </c>
      <c r="W255" s="256">
        <v>1.066</v>
      </c>
      <c r="X255" s="367">
        <v>1.5</v>
      </c>
      <c r="Y255" s="367">
        <v>1</v>
      </c>
      <c r="Z255" s="367">
        <v>1.1</v>
      </c>
      <c r="AA255" s="367">
        <v>1</v>
      </c>
      <c r="AB255" s="391">
        <f t="shared" si="17"/>
        <v>133.32</v>
      </c>
      <c r="AC255" s="392"/>
    </row>
    <row r="256" spans="1:29">
      <c r="A256" s="367" t="s">
        <v>11</v>
      </c>
      <c r="B256" s="367" t="s">
        <v>295</v>
      </c>
      <c r="C256" s="367" t="s">
        <v>296</v>
      </c>
      <c r="D256" s="367" t="s">
        <v>282</v>
      </c>
      <c r="E256" s="367" t="s">
        <v>242</v>
      </c>
      <c r="F256" s="368">
        <v>18503</v>
      </c>
      <c r="G256" s="367" t="s">
        <v>66</v>
      </c>
      <c r="H256" s="253" t="s">
        <v>195</v>
      </c>
      <c r="I256" s="377" t="s">
        <v>55</v>
      </c>
      <c r="J256" s="378">
        <v>4</v>
      </c>
      <c r="K256" s="369">
        <v>40</v>
      </c>
      <c r="L256" s="367">
        <v>1997</v>
      </c>
      <c r="M256" s="367">
        <v>4</v>
      </c>
      <c r="N256" s="367">
        <v>29</v>
      </c>
      <c r="O256" s="367">
        <v>17</v>
      </c>
      <c r="P256" s="367">
        <v>102</v>
      </c>
      <c r="Q256" s="385" t="s">
        <v>52</v>
      </c>
      <c r="R256" s="385">
        <f t="shared" si="14"/>
        <v>12</v>
      </c>
      <c r="S256" s="256" t="s">
        <v>52</v>
      </c>
      <c r="T256" s="367" t="s">
        <v>58</v>
      </c>
      <c r="U256" s="367" t="s">
        <v>107</v>
      </c>
      <c r="V256" s="367">
        <v>4</v>
      </c>
      <c r="W256" s="256">
        <v>1.1325</v>
      </c>
      <c r="X256" s="367">
        <v>2</v>
      </c>
      <c r="Y256" s="367">
        <v>1.07</v>
      </c>
      <c r="Z256" s="367">
        <v>1.1</v>
      </c>
      <c r="AA256" s="367">
        <v>1.03</v>
      </c>
      <c r="AB256" s="391">
        <f t="shared" si="17"/>
        <v>215.8154262</v>
      </c>
      <c r="AC256" s="392"/>
    </row>
    <row r="257" spans="1:29">
      <c r="A257" s="367" t="s">
        <v>11</v>
      </c>
      <c r="B257" s="367" t="s">
        <v>295</v>
      </c>
      <c r="C257" s="367" t="s">
        <v>296</v>
      </c>
      <c r="D257" s="367" t="s">
        <v>282</v>
      </c>
      <c r="E257" s="367" t="s">
        <v>242</v>
      </c>
      <c r="F257" s="371"/>
      <c r="G257" s="367" t="s">
        <v>66</v>
      </c>
      <c r="H257" s="253" t="s">
        <v>198</v>
      </c>
      <c r="I257" s="377" t="s">
        <v>51</v>
      </c>
      <c r="J257" s="378">
        <v>4</v>
      </c>
      <c r="K257" s="369">
        <v>40</v>
      </c>
      <c r="L257" s="367">
        <v>1980</v>
      </c>
      <c r="M257" s="367">
        <v>4</v>
      </c>
      <c r="N257" s="367">
        <v>31</v>
      </c>
      <c r="O257" s="367">
        <v>8</v>
      </c>
      <c r="P257" s="367">
        <v>76</v>
      </c>
      <c r="Q257" s="385" t="s">
        <v>52</v>
      </c>
      <c r="R257" s="385">
        <f t="shared" si="14"/>
        <v>23</v>
      </c>
      <c r="S257" s="256" t="s">
        <v>52</v>
      </c>
      <c r="T257" s="367" t="s">
        <v>53</v>
      </c>
      <c r="U257" s="367" t="s">
        <v>83</v>
      </c>
      <c r="V257" s="367">
        <v>4</v>
      </c>
      <c r="W257" s="256">
        <v>1.1</v>
      </c>
      <c r="X257" s="367">
        <v>1</v>
      </c>
      <c r="Y257" s="367">
        <v>1</v>
      </c>
      <c r="Z257" s="367">
        <v>1.1</v>
      </c>
      <c r="AA257" s="367">
        <v>1.03</v>
      </c>
      <c r="AB257" s="391">
        <f t="shared" si="17"/>
        <v>65.9406</v>
      </c>
      <c r="AC257" s="392"/>
    </row>
    <row r="258" spans="1:29">
      <c r="A258" s="367" t="s">
        <v>11</v>
      </c>
      <c r="B258" s="367" t="s">
        <v>295</v>
      </c>
      <c r="C258" s="367" t="s">
        <v>296</v>
      </c>
      <c r="D258" s="367" t="s">
        <v>282</v>
      </c>
      <c r="E258" s="367" t="s">
        <v>242</v>
      </c>
      <c r="F258" s="368">
        <v>14709</v>
      </c>
      <c r="G258" s="367" t="s">
        <v>66</v>
      </c>
      <c r="H258" s="253" t="s">
        <v>298</v>
      </c>
      <c r="I258" s="377" t="s">
        <v>55</v>
      </c>
      <c r="J258" s="378">
        <v>4</v>
      </c>
      <c r="K258" s="369">
        <v>40</v>
      </c>
      <c r="L258" s="367">
        <v>1980</v>
      </c>
      <c r="M258" s="367">
        <v>4</v>
      </c>
      <c r="N258" s="367">
        <v>38</v>
      </c>
      <c r="O258" s="367">
        <v>3</v>
      </c>
      <c r="P258" s="367">
        <v>113</v>
      </c>
      <c r="Q258" s="385" t="s">
        <v>52</v>
      </c>
      <c r="R258" s="385">
        <f t="shared" si="14"/>
        <v>35</v>
      </c>
      <c r="S258" s="256" t="s">
        <v>52</v>
      </c>
      <c r="T258" s="367" t="s">
        <v>53</v>
      </c>
      <c r="U258" s="367" t="s">
        <v>83</v>
      </c>
      <c r="V258" s="367">
        <v>4</v>
      </c>
      <c r="W258" s="256">
        <v>1.1</v>
      </c>
      <c r="X258" s="367">
        <v>1</v>
      </c>
      <c r="Y258" s="367">
        <v>1.07</v>
      </c>
      <c r="Z258" s="367">
        <v>1.1</v>
      </c>
      <c r="AA258" s="367">
        <v>1.03</v>
      </c>
      <c r="AB258" s="391">
        <f t="shared" si="17"/>
        <v>58.433342</v>
      </c>
      <c r="AC258" s="392"/>
    </row>
    <row r="259" spans="1:29">
      <c r="A259" s="367" t="s">
        <v>11</v>
      </c>
      <c r="B259" s="367" t="s">
        <v>295</v>
      </c>
      <c r="C259" s="367" t="s">
        <v>296</v>
      </c>
      <c r="D259" s="367" t="s">
        <v>282</v>
      </c>
      <c r="E259" s="367" t="s">
        <v>242</v>
      </c>
      <c r="F259" s="368">
        <v>70835</v>
      </c>
      <c r="G259" s="367" t="s">
        <v>66</v>
      </c>
      <c r="H259" s="253" t="s">
        <v>299</v>
      </c>
      <c r="I259" s="377" t="s">
        <v>55</v>
      </c>
      <c r="J259" s="378">
        <v>4</v>
      </c>
      <c r="K259" s="369">
        <v>12</v>
      </c>
      <c r="L259" s="367">
        <v>1980</v>
      </c>
      <c r="M259" s="367">
        <v>3</v>
      </c>
      <c r="N259" s="367">
        <v>9</v>
      </c>
      <c r="O259" s="367">
        <v>4</v>
      </c>
      <c r="P259" s="367">
        <v>35</v>
      </c>
      <c r="Q259" s="385" t="s">
        <v>52</v>
      </c>
      <c r="R259" s="385">
        <f t="shared" ref="R259:R322" si="18">N259-O259</f>
        <v>5</v>
      </c>
      <c r="S259" s="256" t="s">
        <v>52</v>
      </c>
      <c r="T259" s="367" t="s">
        <v>53</v>
      </c>
      <c r="U259" s="367" t="s">
        <v>119</v>
      </c>
      <c r="V259" s="367">
        <v>4</v>
      </c>
      <c r="W259" s="256">
        <v>1.115</v>
      </c>
      <c r="X259" s="367">
        <v>1</v>
      </c>
      <c r="Y259" s="367">
        <v>1.07</v>
      </c>
      <c r="Z259" s="367">
        <v>1.1</v>
      </c>
      <c r="AA259" s="367">
        <v>1</v>
      </c>
      <c r="AB259" s="391">
        <f t="shared" si="17"/>
        <v>26.88268</v>
      </c>
      <c r="AC259" s="392"/>
    </row>
    <row r="260" spans="1:29">
      <c r="A260" s="367" t="s">
        <v>11</v>
      </c>
      <c r="B260" s="367" t="s">
        <v>295</v>
      </c>
      <c r="C260" s="367" t="s">
        <v>296</v>
      </c>
      <c r="D260" s="367" t="s">
        <v>282</v>
      </c>
      <c r="E260" s="367" t="s">
        <v>242</v>
      </c>
      <c r="F260" s="368">
        <v>86822</v>
      </c>
      <c r="G260" s="367" t="s">
        <v>66</v>
      </c>
      <c r="H260" s="253" t="s">
        <v>207</v>
      </c>
      <c r="I260" s="377" t="s">
        <v>55</v>
      </c>
      <c r="J260" s="378">
        <v>4</v>
      </c>
      <c r="K260" s="369">
        <v>16</v>
      </c>
      <c r="L260" s="367">
        <v>1980</v>
      </c>
      <c r="M260" s="367">
        <v>4</v>
      </c>
      <c r="N260" s="367">
        <v>16</v>
      </c>
      <c r="O260" s="367">
        <v>13</v>
      </c>
      <c r="P260" s="367">
        <v>61</v>
      </c>
      <c r="Q260" s="385" t="s">
        <v>52</v>
      </c>
      <c r="R260" s="385">
        <f t="shared" si="18"/>
        <v>3</v>
      </c>
      <c r="S260" s="256" t="s">
        <v>52</v>
      </c>
      <c r="T260" s="367" t="s">
        <v>53</v>
      </c>
      <c r="U260" s="367" t="s">
        <v>119</v>
      </c>
      <c r="V260" s="367">
        <v>4</v>
      </c>
      <c r="W260" s="256">
        <v>1.115</v>
      </c>
      <c r="X260" s="367">
        <v>1</v>
      </c>
      <c r="Y260" s="367">
        <v>1.07</v>
      </c>
      <c r="Z260" s="367">
        <v>1.1</v>
      </c>
      <c r="AA260" s="367">
        <v>1.03</v>
      </c>
      <c r="AB260" s="391">
        <f t="shared" si="17"/>
        <v>73.9266638</v>
      </c>
      <c r="AC260" s="392"/>
    </row>
    <row r="261" spans="1:29">
      <c r="A261" s="367" t="s">
        <v>11</v>
      </c>
      <c r="B261" s="367" t="s">
        <v>295</v>
      </c>
      <c r="C261" s="367" t="s">
        <v>296</v>
      </c>
      <c r="D261" s="367" t="s">
        <v>282</v>
      </c>
      <c r="E261" s="367" t="s">
        <v>242</v>
      </c>
      <c r="F261" s="368">
        <v>70836</v>
      </c>
      <c r="G261" s="367" t="s">
        <v>66</v>
      </c>
      <c r="H261" s="253" t="s">
        <v>271</v>
      </c>
      <c r="I261" s="377" t="s">
        <v>55</v>
      </c>
      <c r="J261" s="378">
        <v>4</v>
      </c>
      <c r="K261" s="369">
        <v>16</v>
      </c>
      <c r="L261" s="367">
        <v>1980</v>
      </c>
      <c r="M261" s="367">
        <v>4</v>
      </c>
      <c r="N261" s="367">
        <v>14</v>
      </c>
      <c r="O261" s="367">
        <v>10</v>
      </c>
      <c r="P261" s="367">
        <v>49</v>
      </c>
      <c r="Q261" s="385" t="s">
        <v>52</v>
      </c>
      <c r="R261" s="385">
        <f t="shared" si="18"/>
        <v>4</v>
      </c>
      <c r="S261" s="256" t="s">
        <v>52</v>
      </c>
      <c r="T261" s="367" t="s">
        <v>53</v>
      </c>
      <c r="U261" s="367" t="s">
        <v>119</v>
      </c>
      <c r="V261" s="367">
        <v>4</v>
      </c>
      <c r="W261" s="256">
        <v>1.115</v>
      </c>
      <c r="X261" s="367">
        <v>1</v>
      </c>
      <c r="Y261" s="367">
        <v>1.07</v>
      </c>
      <c r="Z261" s="367">
        <v>1.1</v>
      </c>
      <c r="AA261" s="367">
        <v>1.03</v>
      </c>
      <c r="AB261" s="391">
        <f t="shared" si="17"/>
        <v>58.918266</v>
      </c>
      <c r="AC261" s="392"/>
    </row>
    <row r="262" spans="1:29">
      <c r="A262" s="367" t="s">
        <v>11</v>
      </c>
      <c r="B262" s="367" t="s">
        <v>295</v>
      </c>
      <c r="C262" s="367" t="s">
        <v>296</v>
      </c>
      <c r="D262" s="367" t="s">
        <v>282</v>
      </c>
      <c r="E262" s="367" t="s">
        <v>242</v>
      </c>
      <c r="F262" s="367">
        <v>14711</v>
      </c>
      <c r="G262" s="367" t="s">
        <v>49</v>
      </c>
      <c r="H262" s="253" t="s">
        <v>152</v>
      </c>
      <c r="I262" s="377" t="s">
        <v>55</v>
      </c>
      <c r="J262" s="378">
        <v>4</v>
      </c>
      <c r="K262" s="369">
        <v>40</v>
      </c>
      <c r="L262" s="367">
        <v>1983</v>
      </c>
      <c r="M262" s="367">
        <v>4</v>
      </c>
      <c r="N262" s="367">
        <v>38</v>
      </c>
      <c r="O262" s="367">
        <v>29</v>
      </c>
      <c r="P262" s="367">
        <v>158</v>
      </c>
      <c r="Q262" s="385" t="s">
        <v>52</v>
      </c>
      <c r="R262" s="385">
        <f t="shared" si="18"/>
        <v>9</v>
      </c>
      <c r="S262" s="256" t="s">
        <v>52</v>
      </c>
      <c r="T262" s="367" t="s">
        <v>53</v>
      </c>
      <c r="U262" s="367" t="s">
        <v>54</v>
      </c>
      <c r="V262" s="367">
        <v>4</v>
      </c>
      <c r="W262" s="256">
        <v>1.12</v>
      </c>
      <c r="X262" s="367">
        <v>1</v>
      </c>
      <c r="Y262" s="367">
        <v>1.07</v>
      </c>
      <c r="Z262" s="367">
        <v>1.1</v>
      </c>
      <c r="AA262" s="367">
        <v>1.03</v>
      </c>
      <c r="AB262" s="391">
        <f t="shared" si="17"/>
        <v>168.4141052</v>
      </c>
      <c r="AC262" s="392"/>
    </row>
    <row r="263" spans="1:29">
      <c r="A263" s="367" t="s">
        <v>11</v>
      </c>
      <c r="B263" s="367" t="s">
        <v>295</v>
      </c>
      <c r="C263" s="367" t="s">
        <v>296</v>
      </c>
      <c r="D263" s="367" t="s">
        <v>282</v>
      </c>
      <c r="E263" s="367" t="s">
        <v>242</v>
      </c>
      <c r="F263" s="367">
        <v>14710</v>
      </c>
      <c r="G263" s="367" t="s">
        <v>49</v>
      </c>
      <c r="H263" s="253" t="s">
        <v>165</v>
      </c>
      <c r="I263" s="377" t="s">
        <v>55</v>
      </c>
      <c r="J263" s="378">
        <v>5</v>
      </c>
      <c r="K263" s="369">
        <v>40</v>
      </c>
      <c r="L263" s="367">
        <v>1983</v>
      </c>
      <c r="M263" s="367">
        <v>4</v>
      </c>
      <c r="N263" s="367">
        <v>39</v>
      </c>
      <c r="O263" s="367">
        <v>22</v>
      </c>
      <c r="P263" s="367">
        <v>175</v>
      </c>
      <c r="Q263" s="385" t="s">
        <v>52</v>
      </c>
      <c r="R263" s="385">
        <f t="shared" si="18"/>
        <v>17</v>
      </c>
      <c r="S263" s="256" t="s">
        <v>52</v>
      </c>
      <c r="T263" s="367" t="s">
        <v>53</v>
      </c>
      <c r="U263" s="367" t="s">
        <v>54</v>
      </c>
      <c r="V263" s="367">
        <v>4</v>
      </c>
      <c r="W263" s="256">
        <v>1.12</v>
      </c>
      <c r="X263" s="367">
        <v>1</v>
      </c>
      <c r="Y263" s="367">
        <v>1.07</v>
      </c>
      <c r="Z263" s="367">
        <v>1.1</v>
      </c>
      <c r="AA263" s="367">
        <v>1.03</v>
      </c>
      <c r="AB263" s="391">
        <f t="shared" si="17"/>
        <v>140.0945436</v>
      </c>
      <c r="AC263" s="392"/>
    </row>
    <row r="264" spans="1:29">
      <c r="A264" s="367" t="s">
        <v>11</v>
      </c>
      <c r="B264" s="367" t="s">
        <v>295</v>
      </c>
      <c r="C264" s="367" t="s">
        <v>296</v>
      </c>
      <c r="D264" s="367" t="s">
        <v>282</v>
      </c>
      <c r="E264" s="367" t="s">
        <v>242</v>
      </c>
      <c r="F264" s="371">
        <v>69870</v>
      </c>
      <c r="G264" s="367" t="s">
        <v>49</v>
      </c>
      <c r="H264" s="253" t="s">
        <v>172</v>
      </c>
      <c r="I264" s="377" t="s">
        <v>51</v>
      </c>
      <c r="J264" s="378">
        <v>5</v>
      </c>
      <c r="K264" s="369">
        <v>40</v>
      </c>
      <c r="L264" s="367">
        <v>2002</v>
      </c>
      <c r="M264" s="367">
        <v>5</v>
      </c>
      <c r="N264" s="367">
        <v>38</v>
      </c>
      <c r="O264" s="367">
        <v>29</v>
      </c>
      <c r="P264" s="367">
        <v>191</v>
      </c>
      <c r="Q264" s="385" t="s">
        <v>52</v>
      </c>
      <c r="R264" s="385">
        <f t="shared" si="18"/>
        <v>9</v>
      </c>
      <c r="S264" s="256" t="s">
        <v>52</v>
      </c>
      <c r="T264" s="367" t="s">
        <v>53</v>
      </c>
      <c r="U264" s="367" t="s">
        <v>90</v>
      </c>
      <c r="V264" s="367">
        <v>5</v>
      </c>
      <c r="W264" s="256">
        <v>1.12</v>
      </c>
      <c r="X264" s="367">
        <v>1</v>
      </c>
      <c r="Y264" s="367">
        <v>1</v>
      </c>
      <c r="Z264" s="367">
        <v>1.1</v>
      </c>
      <c r="AA264" s="367">
        <v>1.06</v>
      </c>
      <c r="AB264" s="391">
        <f t="shared" si="17"/>
        <v>202.4759</v>
      </c>
      <c r="AC264" s="392"/>
    </row>
    <row r="265" spans="1:29">
      <c r="A265" s="367" t="s">
        <v>11</v>
      </c>
      <c r="B265" s="367" t="s">
        <v>300</v>
      </c>
      <c r="C265" s="367" t="s">
        <v>301</v>
      </c>
      <c r="D265" s="367" t="s">
        <v>282</v>
      </c>
      <c r="E265" s="367" t="s">
        <v>242</v>
      </c>
      <c r="F265" s="368">
        <v>14714</v>
      </c>
      <c r="G265" s="367" t="s">
        <v>66</v>
      </c>
      <c r="H265" s="253" t="s">
        <v>189</v>
      </c>
      <c r="I265" s="377" t="s">
        <v>51</v>
      </c>
      <c r="J265" s="378">
        <v>4</v>
      </c>
      <c r="K265" s="369">
        <v>40</v>
      </c>
      <c r="L265" s="367">
        <v>1980</v>
      </c>
      <c r="M265" s="367">
        <v>3</v>
      </c>
      <c r="N265" s="367">
        <v>25</v>
      </c>
      <c r="O265" s="367">
        <v>4</v>
      </c>
      <c r="P265" s="367">
        <v>82</v>
      </c>
      <c r="Q265" s="385" t="s">
        <v>52</v>
      </c>
      <c r="R265" s="385">
        <f t="shared" si="18"/>
        <v>21</v>
      </c>
      <c r="S265" s="256" t="s">
        <v>52</v>
      </c>
      <c r="T265" s="367" t="s">
        <v>53</v>
      </c>
      <c r="U265" s="367" t="s">
        <v>83</v>
      </c>
      <c r="V265" s="367">
        <v>4</v>
      </c>
      <c r="W265" s="256">
        <v>1.1</v>
      </c>
      <c r="X265" s="367">
        <v>1</v>
      </c>
      <c r="Y265" s="367">
        <v>1</v>
      </c>
      <c r="Z265" s="367">
        <v>1.1</v>
      </c>
      <c r="AA265" s="367">
        <v>1</v>
      </c>
      <c r="AB265" s="391">
        <f t="shared" si="17"/>
        <v>42.46</v>
      </c>
      <c r="AC265" s="392"/>
    </row>
    <row r="266" spans="1:29">
      <c r="A266" s="367" t="s">
        <v>11</v>
      </c>
      <c r="B266" s="367" t="s">
        <v>300</v>
      </c>
      <c r="C266" s="367" t="s">
        <v>301</v>
      </c>
      <c r="D266" s="367" t="s">
        <v>282</v>
      </c>
      <c r="E266" s="367" t="s">
        <v>242</v>
      </c>
      <c r="F266" s="368">
        <v>14714</v>
      </c>
      <c r="G266" s="367" t="s">
        <v>66</v>
      </c>
      <c r="H266" s="253" t="s">
        <v>189</v>
      </c>
      <c r="I266" s="377" t="s">
        <v>55</v>
      </c>
      <c r="J266" s="378">
        <v>4</v>
      </c>
      <c r="K266" s="369">
        <v>40</v>
      </c>
      <c r="L266" s="367">
        <v>1980</v>
      </c>
      <c r="M266" s="367">
        <v>3</v>
      </c>
      <c r="N266" s="367">
        <v>27</v>
      </c>
      <c r="O266" s="367">
        <v>9</v>
      </c>
      <c r="P266" s="367">
        <v>104</v>
      </c>
      <c r="Q266" s="385" t="s">
        <v>52</v>
      </c>
      <c r="R266" s="385">
        <f t="shared" si="18"/>
        <v>18</v>
      </c>
      <c r="S266" s="256" t="s">
        <v>52</v>
      </c>
      <c r="T266" s="367" t="s">
        <v>53</v>
      </c>
      <c r="U266" s="367" t="s">
        <v>83</v>
      </c>
      <c r="V266" s="367">
        <v>4</v>
      </c>
      <c r="W266" s="256">
        <v>1.1</v>
      </c>
      <c r="X266" s="367">
        <v>1</v>
      </c>
      <c r="Y266" s="367">
        <v>1.07</v>
      </c>
      <c r="Z266" s="367">
        <v>1.1</v>
      </c>
      <c r="AA266" s="367">
        <v>1</v>
      </c>
      <c r="AB266" s="391">
        <f t="shared" si="17"/>
        <v>67.7952</v>
      </c>
      <c r="AC266" s="392"/>
    </row>
    <row r="267" spans="1:29">
      <c r="A267" s="367" t="s">
        <v>11</v>
      </c>
      <c r="B267" s="367" t="s">
        <v>300</v>
      </c>
      <c r="C267" s="367" t="s">
        <v>301</v>
      </c>
      <c r="D267" s="367" t="s">
        <v>282</v>
      </c>
      <c r="E267" s="367" t="s">
        <v>242</v>
      </c>
      <c r="F267" s="393" t="s">
        <v>302</v>
      </c>
      <c r="G267" s="370" t="s">
        <v>75</v>
      </c>
      <c r="H267" s="253" t="s">
        <v>168</v>
      </c>
      <c r="I267" s="377" t="s">
        <v>55</v>
      </c>
      <c r="J267" s="378">
        <v>5</v>
      </c>
      <c r="K267" s="369">
        <v>40</v>
      </c>
      <c r="L267" s="367">
        <v>1998</v>
      </c>
      <c r="M267" s="367">
        <v>3</v>
      </c>
      <c r="N267" s="367">
        <v>38</v>
      </c>
      <c r="O267" s="367">
        <v>12</v>
      </c>
      <c r="P267" s="367">
        <v>140</v>
      </c>
      <c r="Q267" s="385" t="s">
        <v>52</v>
      </c>
      <c r="R267" s="385">
        <f t="shared" si="18"/>
        <v>26</v>
      </c>
      <c r="S267" s="256" t="s">
        <v>52</v>
      </c>
      <c r="T267" s="367" t="s">
        <v>53</v>
      </c>
      <c r="U267" s="367" t="s">
        <v>83</v>
      </c>
      <c r="V267" s="412">
        <v>5</v>
      </c>
      <c r="W267" s="256">
        <v>1.1</v>
      </c>
      <c r="X267" s="367">
        <v>1</v>
      </c>
      <c r="Y267" s="367">
        <v>1.07</v>
      </c>
      <c r="Z267" s="367">
        <v>1.1</v>
      </c>
      <c r="AA267" s="367">
        <v>1</v>
      </c>
      <c r="AB267" s="391">
        <f t="shared" si="17"/>
        <v>115.9345</v>
      </c>
      <c r="AC267" s="392"/>
    </row>
    <row r="268" spans="1:29">
      <c r="A268" s="367" t="s">
        <v>11</v>
      </c>
      <c r="B268" s="367" t="s">
        <v>300</v>
      </c>
      <c r="C268" s="367" t="s">
        <v>301</v>
      </c>
      <c r="D268" s="367" t="s">
        <v>282</v>
      </c>
      <c r="E268" s="367" t="s">
        <v>242</v>
      </c>
      <c r="F268" s="367">
        <v>14713</v>
      </c>
      <c r="G268" s="367" t="s">
        <v>49</v>
      </c>
      <c r="H268" s="253" t="s">
        <v>166</v>
      </c>
      <c r="I268" s="377" t="s">
        <v>55</v>
      </c>
      <c r="J268" s="378">
        <v>4</v>
      </c>
      <c r="K268" s="369">
        <v>40</v>
      </c>
      <c r="L268" s="367">
        <v>1980</v>
      </c>
      <c r="M268" s="367">
        <v>4</v>
      </c>
      <c r="N268" s="367">
        <v>37</v>
      </c>
      <c r="O268" s="367">
        <v>17</v>
      </c>
      <c r="P268" s="367">
        <v>150</v>
      </c>
      <c r="Q268" s="385" t="s">
        <v>52</v>
      </c>
      <c r="R268" s="385">
        <f t="shared" si="18"/>
        <v>20</v>
      </c>
      <c r="S268" s="256" t="s">
        <v>52</v>
      </c>
      <c r="T268" s="367" t="s">
        <v>53</v>
      </c>
      <c r="U268" s="367" t="s">
        <v>54</v>
      </c>
      <c r="V268" s="367">
        <v>4</v>
      </c>
      <c r="W268" s="256">
        <v>1.12</v>
      </c>
      <c r="X268" s="367">
        <v>1</v>
      </c>
      <c r="Y268" s="367">
        <v>1.07</v>
      </c>
      <c r="Z268" s="367">
        <v>1.1</v>
      </c>
      <c r="AA268" s="367">
        <v>1.03</v>
      </c>
      <c r="AB268" s="391">
        <f t="shared" si="17"/>
        <v>116.5757296</v>
      </c>
      <c r="AC268" s="392"/>
    </row>
    <row r="269" spans="1:29">
      <c r="A269" s="367" t="s">
        <v>11</v>
      </c>
      <c r="B269" s="367" t="s">
        <v>300</v>
      </c>
      <c r="C269" s="367" t="s">
        <v>301</v>
      </c>
      <c r="D269" s="367" t="s">
        <v>282</v>
      </c>
      <c r="E269" s="367" t="s">
        <v>242</v>
      </c>
      <c r="F269" s="367">
        <v>14715</v>
      </c>
      <c r="G269" s="367" t="s">
        <v>49</v>
      </c>
      <c r="H269" s="253" t="s">
        <v>303</v>
      </c>
      <c r="I269" s="377" t="s">
        <v>55</v>
      </c>
      <c r="J269" s="378">
        <v>4</v>
      </c>
      <c r="K269" s="369">
        <v>40</v>
      </c>
      <c r="L269" s="367">
        <v>1986</v>
      </c>
      <c r="M269" s="367">
        <v>4</v>
      </c>
      <c r="N269" s="367">
        <v>39</v>
      </c>
      <c r="O269" s="367">
        <v>24</v>
      </c>
      <c r="P269" s="367">
        <v>138</v>
      </c>
      <c r="Q269" s="385" t="s">
        <v>52</v>
      </c>
      <c r="R269" s="385">
        <f t="shared" si="18"/>
        <v>15</v>
      </c>
      <c r="S269" s="256" t="s">
        <v>52</v>
      </c>
      <c r="T269" s="367" t="s">
        <v>53</v>
      </c>
      <c r="U269" s="367" t="s">
        <v>54</v>
      </c>
      <c r="V269" s="367">
        <v>4</v>
      </c>
      <c r="W269" s="256">
        <v>1.12</v>
      </c>
      <c r="X269" s="367">
        <v>1</v>
      </c>
      <c r="Y269" s="367">
        <v>1.07</v>
      </c>
      <c r="Z269" s="367">
        <v>1.1</v>
      </c>
      <c r="AA269" s="367">
        <v>1.03</v>
      </c>
      <c r="AB269" s="391">
        <f t="shared" si="17"/>
        <v>148.5322212</v>
      </c>
      <c r="AC269" s="392"/>
    </row>
    <row r="270" spans="1:29">
      <c r="A270" s="367" t="s">
        <v>11</v>
      </c>
      <c r="B270" s="367" t="s">
        <v>300</v>
      </c>
      <c r="C270" s="367" t="s">
        <v>301</v>
      </c>
      <c r="D270" s="367" t="s">
        <v>282</v>
      </c>
      <c r="E270" s="367" t="s">
        <v>242</v>
      </c>
      <c r="F270" s="367">
        <v>14716</v>
      </c>
      <c r="G270" s="367" t="s">
        <v>49</v>
      </c>
      <c r="H270" s="253" t="s">
        <v>264</v>
      </c>
      <c r="I270" s="377" t="s">
        <v>51</v>
      </c>
      <c r="J270" s="378">
        <v>4</v>
      </c>
      <c r="K270" s="369">
        <v>40</v>
      </c>
      <c r="L270" s="367">
        <v>1986</v>
      </c>
      <c r="M270" s="367">
        <v>3</v>
      </c>
      <c r="N270" s="367">
        <v>36</v>
      </c>
      <c r="O270" s="367">
        <v>20</v>
      </c>
      <c r="P270" s="367">
        <v>121</v>
      </c>
      <c r="Q270" s="385" t="s">
        <v>52</v>
      </c>
      <c r="R270" s="385">
        <f t="shared" si="18"/>
        <v>16</v>
      </c>
      <c r="S270" s="256" t="s">
        <v>52</v>
      </c>
      <c r="T270" s="367" t="s">
        <v>53</v>
      </c>
      <c r="U270" s="367" t="s">
        <v>54</v>
      </c>
      <c r="V270" s="367">
        <v>4</v>
      </c>
      <c r="W270" s="256">
        <v>1.12</v>
      </c>
      <c r="X270" s="367">
        <v>1</v>
      </c>
      <c r="Y270" s="367">
        <v>1</v>
      </c>
      <c r="Z270" s="367">
        <v>1.1</v>
      </c>
      <c r="AA270" s="367">
        <v>1</v>
      </c>
      <c r="AB270" s="391">
        <f t="shared" si="17"/>
        <v>116.16</v>
      </c>
      <c r="AC270" s="392"/>
    </row>
    <row r="271" spans="1:29">
      <c r="A271" s="367" t="s">
        <v>11</v>
      </c>
      <c r="B271" s="367" t="s">
        <v>300</v>
      </c>
      <c r="C271" s="367" t="s">
        <v>301</v>
      </c>
      <c r="D271" s="367" t="s">
        <v>282</v>
      </c>
      <c r="E271" s="367" t="s">
        <v>242</v>
      </c>
      <c r="F271" s="368">
        <v>14728</v>
      </c>
      <c r="G271" s="367" t="s">
        <v>49</v>
      </c>
      <c r="H271" s="253" t="s">
        <v>304</v>
      </c>
      <c r="I271" s="379" t="s">
        <v>57</v>
      </c>
      <c r="J271" s="378">
        <v>5</v>
      </c>
      <c r="K271" s="369">
        <v>40</v>
      </c>
      <c r="L271" s="367">
        <v>1995</v>
      </c>
      <c r="M271" s="367">
        <v>3</v>
      </c>
      <c r="N271" s="367">
        <v>39</v>
      </c>
      <c r="O271" s="367">
        <v>25</v>
      </c>
      <c r="P271" s="367">
        <v>194</v>
      </c>
      <c r="Q271" s="385" t="s">
        <v>52</v>
      </c>
      <c r="R271" s="385">
        <f t="shared" si="18"/>
        <v>14</v>
      </c>
      <c r="S271" s="256" t="s">
        <v>52</v>
      </c>
      <c r="T271" s="367" t="s">
        <v>58</v>
      </c>
      <c r="U271" s="367" t="s">
        <v>101</v>
      </c>
      <c r="V271" s="367">
        <v>5</v>
      </c>
      <c r="W271" s="256">
        <v>1.082</v>
      </c>
      <c r="X271" s="367">
        <v>2</v>
      </c>
      <c r="Y271" s="367">
        <v>1</v>
      </c>
      <c r="Z271" s="367">
        <v>1.1</v>
      </c>
      <c r="AA271" s="367">
        <v>1</v>
      </c>
      <c r="AB271" s="391">
        <f t="shared" si="17"/>
        <v>336.05</v>
      </c>
      <c r="AC271" s="392"/>
    </row>
    <row r="272" spans="1:29">
      <c r="A272" s="367" t="s">
        <v>11</v>
      </c>
      <c r="B272" s="367" t="s">
        <v>300</v>
      </c>
      <c r="C272" s="367" t="s">
        <v>301</v>
      </c>
      <c r="D272" s="367" t="s">
        <v>282</v>
      </c>
      <c r="E272" s="367" t="s">
        <v>242</v>
      </c>
      <c r="F272" s="371">
        <v>18504</v>
      </c>
      <c r="G272" s="367" t="s">
        <v>49</v>
      </c>
      <c r="H272" s="253" t="s">
        <v>305</v>
      </c>
      <c r="I272" s="379" t="s">
        <v>57</v>
      </c>
      <c r="J272" s="378">
        <v>5</v>
      </c>
      <c r="K272" s="369">
        <v>40</v>
      </c>
      <c r="L272" s="367">
        <v>1997</v>
      </c>
      <c r="M272" s="367">
        <v>4</v>
      </c>
      <c r="N272" s="367">
        <v>30</v>
      </c>
      <c r="O272" s="367">
        <v>13</v>
      </c>
      <c r="P272" s="367">
        <v>101</v>
      </c>
      <c r="Q272" s="385" t="s">
        <v>52</v>
      </c>
      <c r="R272" s="385">
        <f t="shared" si="18"/>
        <v>17</v>
      </c>
      <c r="S272" s="256" t="s">
        <v>52</v>
      </c>
      <c r="T272" s="367" t="s">
        <v>58</v>
      </c>
      <c r="U272" s="367" t="s">
        <v>59</v>
      </c>
      <c r="V272" s="367">
        <v>5</v>
      </c>
      <c r="W272" s="256">
        <v>1.05</v>
      </c>
      <c r="X272" s="367">
        <v>2</v>
      </c>
      <c r="Y272" s="367">
        <v>1</v>
      </c>
      <c r="Z272" s="367">
        <v>1.1</v>
      </c>
      <c r="AA272" s="367">
        <v>1.03</v>
      </c>
      <c r="AB272" s="391">
        <f t="shared" si="17"/>
        <v>202.807</v>
      </c>
      <c r="AC272" s="392"/>
    </row>
    <row r="273" spans="1:29">
      <c r="A273" s="367" t="s">
        <v>11</v>
      </c>
      <c r="B273" s="367" t="s">
        <v>300</v>
      </c>
      <c r="C273" s="367" t="s">
        <v>301</v>
      </c>
      <c r="D273" s="367" t="s">
        <v>282</v>
      </c>
      <c r="E273" s="367" t="s">
        <v>242</v>
      </c>
      <c r="F273" s="368">
        <v>85677</v>
      </c>
      <c r="G273" s="367" t="s">
        <v>66</v>
      </c>
      <c r="H273" s="253" t="s">
        <v>234</v>
      </c>
      <c r="I273" s="377" t="s">
        <v>55</v>
      </c>
      <c r="J273" s="378">
        <v>4</v>
      </c>
      <c r="K273" s="369">
        <v>36</v>
      </c>
      <c r="L273" s="367">
        <v>1998</v>
      </c>
      <c r="M273" s="367">
        <v>4</v>
      </c>
      <c r="N273" s="367">
        <v>30</v>
      </c>
      <c r="O273" s="367">
        <v>13</v>
      </c>
      <c r="P273" s="367">
        <v>111</v>
      </c>
      <c r="Q273" s="385" t="s">
        <v>52</v>
      </c>
      <c r="R273" s="385">
        <f t="shared" si="18"/>
        <v>17</v>
      </c>
      <c r="S273" s="256" t="s">
        <v>52</v>
      </c>
      <c r="T273" s="367" t="s">
        <v>58</v>
      </c>
      <c r="U273" s="367" t="s">
        <v>107</v>
      </c>
      <c r="V273" s="367">
        <v>4</v>
      </c>
      <c r="W273" s="256">
        <v>1.1325</v>
      </c>
      <c r="X273" s="367">
        <v>2</v>
      </c>
      <c r="Y273" s="367">
        <v>1.07</v>
      </c>
      <c r="Z273" s="367">
        <v>1.1</v>
      </c>
      <c r="AA273" s="367">
        <v>1.03</v>
      </c>
      <c r="AB273" s="391">
        <f t="shared" si="17"/>
        <v>184.0044118</v>
      </c>
      <c r="AC273" s="392"/>
    </row>
    <row r="274" spans="1:29">
      <c r="A274" s="367" t="s">
        <v>11</v>
      </c>
      <c r="B274" s="367" t="s">
        <v>300</v>
      </c>
      <c r="C274" s="367" t="s">
        <v>301</v>
      </c>
      <c r="D274" s="367" t="s">
        <v>282</v>
      </c>
      <c r="E274" s="367" t="s">
        <v>242</v>
      </c>
      <c r="F274" s="368">
        <v>70011</v>
      </c>
      <c r="G274" s="367" t="s">
        <v>49</v>
      </c>
      <c r="H274" s="253" t="s">
        <v>234</v>
      </c>
      <c r="I274" s="379" t="s">
        <v>57</v>
      </c>
      <c r="J274" s="378">
        <v>4</v>
      </c>
      <c r="K274" s="369">
        <v>44</v>
      </c>
      <c r="L274" s="367">
        <v>2003</v>
      </c>
      <c r="M274" s="367">
        <v>4</v>
      </c>
      <c r="N274" s="367">
        <v>26</v>
      </c>
      <c r="O274" s="367">
        <v>12</v>
      </c>
      <c r="P274" s="367">
        <v>94</v>
      </c>
      <c r="Q274" s="385" t="s">
        <v>52</v>
      </c>
      <c r="R274" s="385">
        <f t="shared" si="18"/>
        <v>14</v>
      </c>
      <c r="S274" s="256" t="s">
        <v>52</v>
      </c>
      <c r="T274" s="367" t="s">
        <v>58</v>
      </c>
      <c r="U274" s="367" t="s">
        <v>107</v>
      </c>
      <c r="V274" s="367">
        <v>4</v>
      </c>
      <c r="W274" s="256">
        <v>1.1325</v>
      </c>
      <c r="X274" s="367">
        <v>2</v>
      </c>
      <c r="Y274" s="367">
        <v>1</v>
      </c>
      <c r="Z274" s="367">
        <v>1.1</v>
      </c>
      <c r="AA274" s="367">
        <v>1.03</v>
      </c>
      <c r="AB274" s="391">
        <f t="shared" si="17"/>
        <v>154.90376</v>
      </c>
      <c r="AC274" s="416"/>
    </row>
    <row r="275" spans="1:29">
      <c r="A275" s="394" t="s">
        <v>12</v>
      </c>
      <c r="B275" s="395" t="s">
        <v>306</v>
      </c>
      <c r="C275" s="395" t="s">
        <v>307</v>
      </c>
      <c r="D275" s="395" t="s">
        <v>307</v>
      </c>
      <c r="E275" s="396" t="s">
        <v>48</v>
      </c>
      <c r="F275" s="397">
        <v>11166</v>
      </c>
      <c r="G275" s="398" t="s">
        <v>49</v>
      </c>
      <c r="H275" s="399" t="s">
        <v>152</v>
      </c>
      <c r="I275" s="76" t="s">
        <v>51</v>
      </c>
      <c r="J275" s="398">
        <v>4</v>
      </c>
      <c r="K275" s="398">
        <v>40</v>
      </c>
      <c r="L275" s="401">
        <v>1980</v>
      </c>
      <c r="M275" s="401">
        <v>4</v>
      </c>
      <c r="N275" s="263">
        <v>40</v>
      </c>
      <c r="O275" s="263">
        <v>17</v>
      </c>
      <c r="P275" s="406">
        <v>113</v>
      </c>
      <c r="Q275" s="413" t="s">
        <v>52</v>
      </c>
      <c r="R275" s="413">
        <f t="shared" si="18"/>
        <v>23</v>
      </c>
      <c r="S275" s="263" t="s">
        <v>52</v>
      </c>
      <c r="T275" s="406" t="s">
        <v>53</v>
      </c>
      <c r="U275" s="406" t="s">
        <v>54</v>
      </c>
      <c r="V275" s="414">
        <v>4</v>
      </c>
      <c r="W275" s="396">
        <v>1.12</v>
      </c>
      <c r="X275" s="396">
        <v>1</v>
      </c>
      <c r="Y275" s="396">
        <v>1</v>
      </c>
      <c r="Z275" s="263">
        <v>1</v>
      </c>
      <c r="AA275" s="263">
        <v>1.03</v>
      </c>
      <c r="AB275" s="417">
        <f t="shared" si="17"/>
        <v>102.1348</v>
      </c>
      <c r="AC275" s="418">
        <f>SUM(AB275:AB341)</f>
        <v>10168.2842949</v>
      </c>
    </row>
    <row r="276" spans="1:29">
      <c r="A276" s="394" t="s">
        <v>12</v>
      </c>
      <c r="B276" s="395" t="s">
        <v>306</v>
      </c>
      <c r="C276" s="395" t="s">
        <v>307</v>
      </c>
      <c r="D276" s="395" t="s">
        <v>307</v>
      </c>
      <c r="E276" s="396" t="s">
        <v>48</v>
      </c>
      <c r="F276" s="397">
        <v>11166</v>
      </c>
      <c r="G276" s="398" t="s">
        <v>49</v>
      </c>
      <c r="H276" s="399" t="s">
        <v>152</v>
      </c>
      <c r="I276" s="76" t="s">
        <v>55</v>
      </c>
      <c r="J276" s="398">
        <v>4</v>
      </c>
      <c r="K276" s="398">
        <v>40</v>
      </c>
      <c r="L276" s="401">
        <v>1980</v>
      </c>
      <c r="M276" s="401">
        <v>4</v>
      </c>
      <c r="N276" s="263">
        <v>38</v>
      </c>
      <c r="O276" s="263">
        <v>33</v>
      </c>
      <c r="P276" s="406">
        <v>167</v>
      </c>
      <c r="Q276" s="413" t="s">
        <v>52</v>
      </c>
      <c r="R276" s="413">
        <f t="shared" si="18"/>
        <v>5</v>
      </c>
      <c r="S276" s="263" t="s">
        <v>52</v>
      </c>
      <c r="T276" s="406" t="s">
        <v>53</v>
      </c>
      <c r="U276" s="406" t="s">
        <v>54</v>
      </c>
      <c r="V276" s="414">
        <v>4</v>
      </c>
      <c r="W276" s="396">
        <v>1.12</v>
      </c>
      <c r="X276" s="396">
        <v>1</v>
      </c>
      <c r="Y276" s="396">
        <v>1.07</v>
      </c>
      <c r="Z276" s="263">
        <v>1</v>
      </c>
      <c r="AA276" s="263">
        <v>1.03</v>
      </c>
      <c r="AB276" s="417">
        <f t="shared" si="17"/>
        <v>168.444964</v>
      </c>
      <c r="AC276" s="419"/>
    </row>
    <row r="277" spans="1:29">
      <c r="A277" s="394" t="s">
        <v>12</v>
      </c>
      <c r="B277" s="395" t="s">
        <v>306</v>
      </c>
      <c r="C277" s="395" t="s">
        <v>307</v>
      </c>
      <c r="D277" s="395" t="s">
        <v>307</v>
      </c>
      <c r="E277" s="396" t="s">
        <v>48</v>
      </c>
      <c r="F277" s="397">
        <v>1270676</v>
      </c>
      <c r="G277" s="396" t="s">
        <v>66</v>
      </c>
      <c r="H277" s="399" t="s">
        <v>308</v>
      </c>
      <c r="I277" s="407" t="s">
        <v>93</v>
      </c>
      <c r="J277" s="398">
        <v>4</v>
      </c>
      <c r="K277" s="398">
        <v>25</v>
      </c>
      <c r="L277" s="401">
        <v>2014</v>
      </c>
      <c r="M277" s="401" t="s">
        <v>309</v>
      </c>
      <c r="N277" s="263">
        <v>24</v>
      </c>
      <c r="O277" s="263">
        <v>11</v>
      </c>
      <c r="P277" s="406">
        <v>69</v>
      </c>
      <c r="Q277" s="413" t="s">
        <v>68</v>
      </c>
      <c r="R277" s="413">
        <f t="shared" si="18"/>
        <v>13</v>
      </c>
      <c r="S277" s="263" t="s">
        <v>122</v>
      </c>
      <c r="T277" s="406" t="s">
        <v>61</v>
      </c>
      <c r="U277" s="406" t="s">
        <v>65</v>
      </c>
      <c r="V277" s="414">
        <v>4</v>
      </c>
      <c r="W277" s="396">
        <v>1.115</v>
      </c>
      <c r="X277" s="396">
        <v>1.5</v>
      </c>
      <c r="Y277" s="396">
        <v>1</v>
      </c>
      <c r="Z277" s="263">
        <v>1</v>
      </c>
      <c r="AA277" s="263">
        <v>1</v>
      </c>
      <c r="AB277" s="417">
        <f>P277*X277*Y277*Z277</f>
        <v>103.5</v>
      </c>
      <c r="AC277" s="419"/>
    </row>
    <row r="278" spans="1:29">
      <c r="A278" s="394" t="s">
        <v>12</v>
      </c>
      <c r="B278" s="395" t="s">
        <v>306</v>
      </c>
      <c r="C278" s="395" t="s">
        <v>307</v>
      </c>
      <c r="D278" s="395" t="s">
        <v>307</v>
      </c>
      <c r="E278" s="396" t="s">
        <v>48</v>
      </c>
      <c r="F278" s="397">
        <v>11167</v>
      </c>
      <c r="G278" s="398" t="s">
        <v>49</v>
      </c>
      <c r="H278" s="399" t="s">
        <v>165</v>
      </c>
      <c r="I278" s="76" t="s">
        <v>51</v>
      </c>
      <c r="J278" s="398">
        <v>4</v>
      </c>
      <c r="K278" s="398">
        <v>40</v>
      </c>
      <c r="L278" s="401">
        <v>1980</v>
      </c>
      <c r="M278" s="401">
        <v>4</v>
      </c>
      <c r="N278" s="263">
        <v>40</v>
      </c>
      <c r="O278" s="263">
        <v>20</v>
      </c>
      <c r="P278" s="406">
        <v>126</v>
      </c>
      <c r="Q278" s="413" t="s">
        <v>52</v>
      </c>
      <c r="R278" s="413">
        <f t="shared" si="18"/>
        <v>20</v>
      </c>
      <c r="S278" s="263" t="s">
        <v>52</v>
      </c>
      <c r="T278" s="406" t="s">
        <v>53</v>
      </c>
      <c r="U278" s="406" t="s">
        <v>54</v>
      </c>
      <c r="V278" s="414">
        <v>4</v>
      </c>
      <c r="W278" s="396">
        <v>1.12</v>
      </c>
      <c r="X278" s="396">
        <v>1</v>
      </c>
      <c r="Y278" s="396">
        <v>1</v>
      </c>
      <c r="Z278" s="263">
        <v>1</v>
      </c>
      <c r="AA278" s="263">
        <v>1.03</v>
      </c>
      <c r="AB278" s="417">
        <f>((O278*W278)+((N278-O278)/4))*V278*X278*Y278*Z278*AA278</f>
        <v>112.888</v>
      </c>
      <c r="AC278" s="419"/>
    </row>
    <row r="279" spans="1:29">
      <c r="A279" s="394" t="s">
        <v>12</v>
      </c>
      <c r="B279" s="395" t="s">
        <v>306</v>
      </c>
      <c r="C279" s="395" t="s">
        <v>307</v>
      </c>
      <c r="D279" s="395" t="s">
        <v>307</v>
      </c>
      <c r="E279" s="396" t="s">
        <v>48</v>
      </c>
      <c r="F279" s="397">
        <v>11167</v>
      </c>
      <c r="G279" s="398" t="s">
        <v>49</v>
      </c>
      <c r="H279" s="399" t="s">
        <v>165</v>
      </c>
      <c r="I279" s="76" t="s">
        <v>55</v>
      </c>
      <c r="J279" s="398">
        <v>4</v>
      </c>
      <c r="K279" s="398">
        <v>40</v>
      </c>
      <c r="L279" s="401">
        <v>1980</v>
      </c>
      <c r="M279" s="401">
        <v>4</v>
      </c>
      <c r="N279" s="263">
        <v>40</v>
      </c>
      <c r="O279" s="263">
        <v>34</v>
      </c>
      <c r="P279" s="406">
        <v>165</v>
      </c>
      <c r="Q279" s="413" t="s">
        <v>52</v>
      </c>
      <c r="R279" s="413">
        <f t="shared" si="18"/>
        <v>6</v>
      </c>
      <c r="S279" s="263" t="s">
        <v>52</v>
      </c>
      <c r="T279" s="406" t="s">
        <v>53</v>
      </c>
      <c r="U279" s="406" t="s">
        <v>54</v>
      </c>
      <c r="V279" s="414">
        <v>4</v>
      </c>
      <c r="W279" s="396">
        <v>1.12</v>
      </c>
      <c r="X279" s="396">
        <v>1</v>
      </c>
      <c r="Y279" s="396">
        <v>1.07</v>
      </c>
      <c r="Z279" s="263">
        <v>1</v>
      </c>
      <c r="AA279" s="263">
        <v>1.03</v>
      </c>
      <c r="AB279" s="417">
        <f>((O279*W279)+((N279-O279)/4))*V279*X279*Y279*Z279*AA279</f>
        <v>174.484472</v>
      </c>
      <c r="AC279" s="419"/>
    </row>
    <row r="280" spans="1:29">
      <c r="A280" s="394" t="s">
        <v>12</v>
      </c>
      <c r="B280" s="395" t="s">
        <v>306</v>
      </c>
      <c r="C280" s="395" t="s">
        <v>307</v>
      </c>
      <c r="D280" s="395" t="s">
        <v>307</v>
      </c>
      <c r="E280" s="396" t="s">
        <v>48</v>
      </c>
      <c r="F280" s="397">
        <v>11169</v>
      </c>
      <c r="G280" s="398" t="s">
        <v>49</v>
      </c>
      <c r="H280" s="399" t="s">
        <v>166</v>
      </c>
      <c r="I280" s="76" t="s">
        <v>55</v>
      </c>
      <c r="J280" s="398">
        <v>4</v>
      </c>
      <c r="K280" s="398">
        <v>40</v>
      </c>
      <c r="L280" s="401">
        <v>1995</v>
      </c>
      <c r="M280" s="401">
        <v>3</v>
      </c>
      <c r="N280" s="263">
        <v>40</v>
      </c>
      <c r="O280" s="263">
        <v>30</v>
      </c>
      <c r="P280" s="406">
        <v>145</v>
      </c>
      <c r="Q280" s="413" t="s">
        <v>52</v>
      </c>
      <c r="R280" s="413">
        <f t="shared" si="18"/>
        <v>10</v>
      </c>
      <c r="S280" s="263" t="s">
        <v>52</v>
      </c>
      <c r="T280" s="406" t="s">
        <v>53</v>
      </c>
      <c r="U280" s="406" t="s">
        <v>54</v>
      </c>
      <c r="V280" s="414">
        <v>4</v>
      </c>
      <c r="W280" s="396">
        <v>1.12</v>
      </c>
      <c r="X280" s="396">
        <v>1</v>
      </c>
      <c r="Y280" s="396">
        <v>1.07</v>
      </c>
      <c r="Z280" s="263">
        <v>1</v>
      </c>
      <c r="AA280" s="263">
        <v>1</v>
      </c>
      <c r="AB280" s="417">
        <f>((O280*W280)+((N280-O280)/4))*V280*X280*Y280*Z280*AA280</f>
        <v>154.508</v>
      </c>
      <c r="AC280" s="419"/>
    </row>
    <row r="281" spans="1:29">
      <c r="A281" s="394" t="s">
        <v>12</v>
      </c>
      <c r="B281" s="395" t="s">
        <v>306</v>
      </c>
      <c r="C281" s="395" t="s">
        <v>307</v>
      </c>
      <c r="D281" s="395" t="s">
        <v>307</v>
      </c>
      <c r="E281" s="396" t="s">
        <v>48</v>
      </c>
      <c r="F281" s="397">
        <v>60900</v>
      </c>
      <c r="G281" s="398" t="s">
        <v>49</v>
      </c>
      <c r="H281" s="399" t="s">
        <v>310</v>
      </c>
      <c r="I281" s="407" t="s">
        <v>57</v>
      </c>
      <c r="J281" s="398">
        <v>4</v>
      </c>
      <c r="K281" s="398">
        <v>25</v>
      </c>
      <c r="L281" s="401">
        <v>2002</v>
      </c>
      <c r="M281" s="401">
        <v>4</v>
      </c>
      <c r="N281" s="263"/>
      <c r="O281" s="263">
        <v>15</v>
      </c>
      <c r="P281" s="398">
        <v>26</v>
      </c>
      <c r="Q281" s="413" t="s">
        <v>52</v>
      </c>
      <c r="R281" s="413">
        <f t="shared" si="18"/>
        <v>-15</v>
      </c>
      <c r="S281" s="263" t="s">
        <v>68</v>
      </c>
      <c r="T281" s="406" t="s">
        <v>53</v>
      </c>
      <c r="U281" s="406" t="s">
        <v>54</v>
      </c>
      <c r="V281" s="414">
        <v>4</v>
      </c>
      <c r="W281" s="396">
        <v>1.12</v>
      </c>
      <c r="X281" s="396">
        <v>1</v>
      </c>
      <c r="Y281" s="396">
        <v>1</v>
      </c>
      <c r="Z281" s="263">
        <v>1</v>
      </c>
      <c r="AA281" s="263">
        <v>1.03</v>
      </c>
      <c r="AB281" s="417">
        <f>((O281*W281)*X281*V281*Y281*Z281*AA281)</f>
        <v>69.216</v>
      </c>
      <c r="AC281" s="419"/>
    </row>
    <row r="282" spans="1:29">
      <c r="A282" s="394" t="s">
        <v>12</v>
      </c>
      <c r="B282" s="395" t="s">
        <v>306</v>
      </c>
      <c r="C282" s="395" t="s">
        <v>307</v>
      </c>
      <c r="D282" s="395" t="s">
        <v>307</v>
      </c>
      <c r="E282" s="396" t="s">
        <v>48</v>
      </c>
      <c r="F282" s="397">
        <v>60899</v>
      </c>
      <c r="G282" s="398" t="s">
        <v>49</v>
      </c>
      <c r="H282" s="399" t="s">
        <v>311</v>
      </c>
      <c r="I282" s="407" t="s">
        <v>57</v>
      </c>
      <c r="J282" s="398">
        <v>4</v>
      </c>
      <c r="K282" s="398">
        <v>25</v>
      </c>
      <c r="L282" s="401">
        <v>2002</v>
      </c>
      <c r="M282" s="401">
        <v>4</v>
      </c>
      <c r="N282" s="263">
        <v>26</v>
      </c>
      <c r="O282" s="263">
        <v>15</v>
      </c>
      <c r="P282" s="398">
        <v>92</v>
      </c>
      <c r="Q282" s="413" t="s">
        <v>52</v>
      </c>
      <c r="R282" s="413">
        <f t="shared" si="18"/>
        <v>11</v>
      </c>
      <c r="S282" s="263" t="s">
        <v>52</v>
      </c>
      <c r="T282" s="406" t="s">
        <v>53</v>
      </c>
      <c r="U282" s="406" t="s">
        <v>54</v>
      </c>
      <c r="V282" s="414">
        <v>4</v>
      </c>
      <c r="W282" s="396">
        <v>1.12</v>
      </c>
      <c r="X282" s="396">
        <v>1</v>
      </c>
      <c r="Y282" s="396">
        <v>1</v>
      </c>
      <c r="Z282" s="263">
        <v>1</v>
      </c>
      <c r="AA282" s="263">
        <v>1.03</v>
      </c>
      <c r="AB282" s="417">
        <f t="shared" ref="AB282:AB294" si="19">((O282*W282)+((N282-O282)/4))*V282*X282*Y282*Z282*AA282</f>
        <v>80.546</v>
      </c>
      <c r="AC282" s="419"/>
    </row>
    <row r="283" spans="1:29">
      <c r="A283" s="394" t="s">
        <v>12</v>
      </c>
      <c r="B283" s="395" t="s">
        <v>306</v>
      </c>
      <c r="C283" s="395" t="s">
        <v>307</v>
      </c>
      <c r="D283" s="395" t="s">
        <v>307</v>
      </c>
      <c r="E283" s="396" t="s">
        <v>48</v>
      </c>
      <c r="F283" s="397">
        <v>49701</v>
      </c>
      <c r="G283" s="263" t="s">
        <v>66</v>
      </c>
      <c r="H283" s="399" t="s">
        <v>189</v>
      </c>
      <c r="I283" s="76" t="s">
        <v>55</v>
      </c>
      <c r="J283" s="398">
        <v>4</v>
      </c>
      <c r="K283" s="398">
        <v>40</v>
      </c>
      <c r="L283" s="401">
        <v>2001</v>
      </c>
      <c r="M283" s="401">
        <v>4</v>
      </c>
      <c r="N283" s="263">
        <v>37</v>
      </c>
      <c r="O283" s="263">
        <v>10</v>
      </c>
      <c r="P283" s="406">
        <v>108</v>
      </c>
      <c r="Q283" s="413" t="s">
        <v>52</v>
      </c>
      <c r="R283" s="413">
        <f t="shared" si="18"/>
        <v>27</v>
      </c>
      <c r="S283" s="263" t="s">
        <v>52</v>
      </c>
      <c r="T283" s="406" t="s">
        <v>53</v>
      </c>
      <c r="U283" s="406" t="s">
        <v>83</v>
      </c>
      <c r="V283" s="414">
        <v>4</v>
      </c>
      <c r="W283" s="396">
        <v>1.1</v>
      </c>
      <c r="X283" s="396">
        <v>1</v>
      </c>
      <c r="Y283" s="396">
        <v>1.07</v>
      </c>
      <c r="Z283" s="263">
        <v>1</v>
      </c>
      <c r="AA283" s="263">
        <v>1.03</v>
      </c>
      <c r="AB283" s="417">
        <f t="shared" si="19"/>
        <v>78.2491</v>
      </c>
      <c r="AC283" s="419"/>
    </row>
    <row r="284" spans="1:29">
      <c r="A284" s="394" t="s">
        <v>12</v>
      </c>
      <c r="B284" s="395" t="s">
        <v>306</v>
      </c>
      <c r="C284" s="395" t="s">
        <v>307</v>
      </c>
      <c r="D284" s="395" t="s">
        <v>307</v>
      </c>
      <c r="E284" s="396" t="s">
        <v>48</v>
      </c>
      <c r="F284" s="397">
        <v>11161</v>
      </c>
      <c r="G284" s="263" t="s">
        <v>66</v>
      </c>
      <c r="H284" s="399" t="s">
        <v>198</v>
      </c>
      <c r="I284" s="76" t="s">
        <v>51</v>
      </c>
      <c r="J284" s="398">
        <v>4</v>
      </c>
      <c r="K284" s="398">
        <v>40</v>
      </c>
      <c r="L284" s="401">
        <v>1970</v>
      </c>
      <c r="M284" s="401">
        <v>4</v>
      </c>
      <c r="N284" s="263">
        <v>40</v>
      </c>
      <c r="O284" s="263">
        <v>8</v>
      </c>
      <c r="P284" s="406">
        <v>94</v>
      </c>
      <c r="Q284" s="413" t="s">
        <v>52</v>
      </c>
      <c r="R284" s="413">
        <f t="shared" si="18"/>
        <v>32</v>
      </c>
      <c r="S284" s="263" t="s">
        <v>52</v>
      </c>
      <c r="T284" s="406" t="s">
        <v>53</v>
      </c>
      <c r="U284" s="406" t="s">
        <v>83</v>
      </c>
      <c r="V284" s="414">
        <v>4</v>
      </c>
      <c r="W284" s="396">
        <v>1.1</v>
      </c>
      <c r="X284" s="396">
        <v>1</v>
      </c>
      <c r="Y284" s="396">
        <v>1</v>
      </c>
      <c r="Z284" s="263">
        <v>1</v>
      </c>
      <c r="AA284" s="263">
        <v>1.03</v>
      </c>
      <c r="AB284" s="417">
        <f t="shared" si="19"/>
        <v>69.216</v>
      </c>
      <c r="AC284" s="419"/>
    </row>
    <row r="285" spans="1:29">
      <c r="A285" s="394" t="s">
        <v>12</v>
      </c>
      <c r="B285" s="395" t="s">
        <v>306</v>
      </c>
      <c r="C285" s="395" t="s">
        <v>307</v>
      </c>
      <c r="D285" s="395" t="s">
        <v>307</v>
      </c>
      <c r="E285" s="396" t="s">
        <v>48</v>
      </c>
      <c r="F285" s="397">
        <v>11161</v>
      </c>
      <c r="G285" s="263" t="s">
        <v>66</v>
      </c>
      <c r="H285" s="399" t="s">
        <v>198</v>
      </c>
      <c r="I285" s="76" t="s">
        <v>55</v>
      </c>
      <c r="J285" s="398">
        <v>4</v>
      </c>
      <c r="K285" s="398">
        <v>40</v>
      </c>
      <c r="L285" s="401">
        <v>1970</v>
      </c>
      <c r="M285" s="401">
        <v>4</v>
      </c>
      <c r="N285" s="263">
        <v>40</v>
      </c>
      <c r="O285" s="263">
        <v>16</v>
      </c>
      <c r="P285" s="406">
        <v>123</v>
      </c>
      <c r="Q285" s="413" t="s">
        <v>52</v>
      </c>
      <c r="R285" s="413">
        <f t="shared" si="18"/>
        <v>24</v>
      </c>
      <c r="S285" s="263" t="s">
        <v>52</v>
      </c>
      <c r="T285" s="406" t="s">
        <v>53</v>
      </c>
      <c r="U285" s="406" t="s">
        <v>83</v>
      </c>
      <c r="V285" s="414">
        <v>4</v>
      </c>
      <c r="W285" s="396">
        <v>1.1</v>
      </c>
      <c r="X285" s="396">
        <v>1</v>
      </c>
      <c r="Y285" s="396">
        <v>1.07</v>
      </c>
      <c r="Z285" s="263">
        <v>1</v>
      </c>
      <c r="AA285" s="263">
        <v>1.03</v>
      </c>
      <c r="AB285" s="417">
        <f t="shared" si="19"/>
        <v>104.03824</v>
      </c>
      <c r="AC285" s="419"/>
    </row>
    <row r="286" spans="1:29">
      <c r="A286" s="394" t="s">
        <v>12</v>
      </c>
      <c r="B286" s="395" t="s">
        <v>306</v>
      </c>
      <c r="C286" s="395" t="s">
        <v>307</v>
      </c>
      <c r="D286" s="395" t="s">
        <v>307</v>
      </c>
      <c r="E286" s="396" t="s">
        <v>48</v>
      </c>
      <c r="F286" s="397">
        <v>60900</v>
      </c>
      <c r="G286" s="398" t="s">
        <v>49</v>
      </c>
      <c r="H286" s="399" t="s">
        <v>269</v>
      </c>
      <c r="I286" s="407" t="s">
        <v>57</v>
      </c>
      <c r="J286" s="398">
        <v>4</v>
      </c>
      <c r="K286" s="398">
        <v>25</v>
      </c>
      <c r="L286" s="401">
        <v>2002</v>
      </c>
      <c r="M286" s="401">
        <v>4</v>
      </c>
      <c r="N286" s="263">
        <v>25</v>
      </c>
      <c r="O286" s="263"/>
      <c r="P286" s="398">
        <v>69</v>
      </c>
      <c r="Q286" s="413" t="s">
        <v>52</v>
      </c>
      <c r="R286" s="413">
        <f t="shared" si="18"/>
        <v>25</v>
      </c>
      <c r="S286" s="263" t="s">
        <v>52</v>
      </c>
      <c r="T286" s="406" t="s">
        <v>53</v>
      </c>
      <c r="U286" s="398" t="s">
        <v>54</v>
      </c>
      <c r="V286" s="414">
        <v>4</v>
      </c>
      <c r="W286" s="396">
        <v>1.12</v>
      </c>
      <c r="X286" s="396">
        <v>1</v>
      </c>
      <c r="Y286" s="396">
        <v>1</v>
      </c>
      <c r="Z286" s="263">
        <v>1</v>
      </c>
      <c r="AA286" s="263">
        <v>1.03</v>
      </c>
      <c r="AB286" s="417">
        <f t="shared" si="19"/>
        <v>25.75</v>
      </c>
      <c r="AC286" s="419"/>
    </row>
    <row r="287" spans="1:29">
      <c r="A287" s="394" t="s">
        <v>12</v>
      </c>
      <c r="B287" s="395" t="s">
        <v>306</v>
      </c>
      <c r="C287" s="395" t="s">
        <v>307</v>
      </c>
      <c r="D287" s="395" t="s">
        <v>307</v>
      </c>
      <c r="E287" s="396" t="s">
        <v>48</v>
      </c>
      <c r="F287" s="397">
        <v>25784</v>
      </c>
      <c r="G287" s="263" t="s">
        <v>66</v>
      </c>
      <c r="H287" s="399" t="s">
        <v>312</v>
      </c>
      <c r="I287" s="76" t="s">
        <v>55</v>
      </c>
      <c r="J287" s="398">
        <v>4</v>
      </c>
      <c r="K287" s="398">
        <v>40</v>
      </c>
      <c r="L287" s="401">
        <v>2001</v>
      </c>
      <c r="M287" s="401">
        <v>4</v>
      </c>
      <c r="N287" s="263">
        <v>38</v>
      </c>
      <c r="O287" s="263">
        <v>10</v>
      </c>
      <c r="P287" s="406">
        <v>92</v>
      </c>
      <c r="Q287" s="413" t="s">
        <v>52</v>
      </c>
      <c r="R287" s="413">
        <f t="shared" si="18"/>
        <v>28</v>
      </c>
      <c r="S287" s="263" t="s">
        <v>52</v>
      </c>
      <c r="T287" s="406" t="s">
        <v>53</v>
      </c>
      <c r="U287" s="406" t="s">
        <v>119</v>
      </c>
      <c r="V287" s="414">
        <v>4</v>
      </c>
      <c r="W287" s="396">
        <v>1.115</v>
      </c>
      <c r="X287" s="396">
        <v>1</v>
      </c>
      <c r="Y287" s="396">
        <v>1.07</v>
      </c>
      <c r="Z287" s="263">
        <v>1</v>
      </c>
      <c r="AA287" s="263">
        <v>1.03</v>
      </c>
      <c r="AB287" s="417">
        <f t="shared" si="19"/>
        <v>80.01246</v>
      </c>
      <c r="AC287" s="419"/>
    </row>
    <row r="288" spans="1:29">
      <c r="A288" s="394" t="s">
        <v>12</v>
      </c>
      <c r="B288" s="395" t="s">
        <v>306</v>
      </c>
      <c r="C288" s="395" t="s">
        <v>307</v>
      </c>
      <c r="D288" s="395" t="s">
        <v>307</v>
      </c>
      <c r="E288" s="396" t="s">
        <v>48</v>
      </c>
      <c r="F288" s="397">
        <v>25783</v>
      </c>
      <c r="G288" s="263" t="s">
        <v>66</v>
      </c>
      <c r="H288" s="399" t="s">
        <v>313</v>
      </c>
      <c r="I288" s="76" t="s">
        <v>51</v>
      </c>
      <c r="J288" s="398">
        <v>4</v>
      </c>
      <c r="K288" s="398">
        <v>40</v>
      </c>
      <c r="L288" s="401">
        <v>2001</v>
      </c>
      <c r="M288" s="401">
        <v>4</v>
      </c>
      <c r="N288" s="263">
        <v>28</v>
      </c>
      <c r="O288" s="263">
        <v>9</v>
      </c>
      <c r="P288" s="406">
        <v>60</v>
      </c>
      <c r="Q288" s="413" t="s">
        <v>52</v>
      </c>
      <c r="R288" s="413">
        <f t="shared" si="18"/>
        <v>19</v>
      </c>
      <c r="S288" s="263" t="s">
        <v>52</v>
      </c>
      <c r="T288" s="406" t="s">
        <v>53</v>
      </c>
      <c r="U288" s="406" t="s">
        <v>119</v>
      </c>
      <c r="V288" s="414">
        <v>4</v>
      </c>
      <c r="W288" s="396">
        <v>1.115</v>
      </c>
      <c r="X288" s="396">
        <v>1</v>
      </c>
      <c r="Y288" s="396">
        <v>1</v>
      </c>
      <c r="Z288" s="263">
        <v>1</v>
      </c>
      <c r="AA288" s="263">
        <v>1.03</v>
      </c>
      <c r="AB288" s="417">
        <f t="shared" si="19"/>
        <v>60.9142</v>
      </c>
      <c r="AC288" s="419"/>
    </row>
    <row r="289" spans="1:29">
      <c r="A289" s="394" t="s">
        <v>12</v>
      </c>
      <c r="B289" s="395" t="s">
        <v>306</v>
      </c>
      <c r="C289" s="395" t="s">
        <v>307</v>
      </c>
      <c r="D289" s="395" t="s">
        <v>307</v>
      </c>
      <c r="E289" s="396" t="s">
        <v>48</v>
      </c>
      <c r="F289" s="397">
        <v>25783</v>
      </c>
      <c r="G289" s="263" t="s">
        <v>66</v>
      </c>
      <c r="H289" s="399" t="s">
        <v>313</v>
      </c>
      <c r="I289" s="76" t="s">
        <v>55</v>
      </c>
      <c r="J289" s="398">
        <v>4</v>
      </c>
      <c r="K289" s="398">
        <v>40</v>
      </c>
      <c r="L289" s="401">
        <v>2001</v>
      </c>
      <c r="M289" s="401">
        <v>4</v>
      </c>
      <c r="N289" s="263">
        <v>40</v>
      </c>
      <c r="O289" s="263">
        <v>21</v>
      </c>
      <c r="P289" s="406">
        <v>120</v>
      </c>
      <c r="Q289" s="413" t="s">
        <v>52</v>
      </c>
      <c r="R289" s="413">
        <f t="shared" si="18"/>
        <v>19</v>
      </c>
      <c r="S289" s="263" t="s">
        <v>52</v>
      </c>
      <c r="T289" s="406" t="s">
        <v>53</v>
      </c>
      <c r="U289" s="406" t="s">
        <v>119</v>
      </c>
      <c r="V289" s="414">
        <v>4</v>
      </c>
      <c r="W289" s="396">
        <v>1.115</v>
      </c>
      <c r="X289" s="396">
        <v>1</v>
      </c>
      <c r="Y289" s="396">
        <v>1.07</v>
      </c>
      <c r="Z289" s="263">
        <v>1</v>
      </c>
      <c r="AA289" s="263">
        <v>1.03</v>
      </c>
      <c r="AB289" s="417">
        <f t="shared" si="19"/>
        <v>124.162586</v>
      </c>
      <c r="AC289" s="419"/>
    </row>
    <row r="290" spans="1:29">
      <c r="A290" s="394" t="s">
        <v>12</v>
      </c>
      <c r="B290" s="395" t="s">
        <v>306</v>
      </c>
      <c r="C290" s="395" t="s">
        <v>307</v>
      </c>
      <c r="D290" s="395" t="s">
        <v>307</v>
      </c>
      <c r="E290" s="396" t="s">
        <v>48</v>
      </c>
      <c r="F290" s="397">
        <v>101751</v>
      </c>
      <c r="G290" s="263" t="s">
        <v>66</v>
      </c>
      <c r="H290" s="399" t="s">
        <v>230</v>
      </c>
      <c r="I290" s="76" t="s">
        <v>51</v>
      </c>
      <c r="J290" s="398">
        <v>4</v>
      </c>
      <c r="K290" s="398">
        <v>40</v>
      </c>
      <c r="L290" s="401">
        <v>1970</v>
      </c>
      <c r="M290" s="401">
        <v>4</v>
      </c>
      <c r="N290" s="263">
        <v>40</v>
      </c>
      <c r="O290" s="263">
        <v>17</v>
      </c>
      <c r="P290" s="406">
        <v>123</v>
      </c>
      <c r="Q290" s="413" t="s">
        <v>52</v>
      </c>
      <c r="R290" s="413">
        <f t="shared" si="18"/>
        <v>23</v>
      </c>
      <c r="S290" s="263" t="s">
        <v>52</v>
      </c>
      <c r="T290" s="406" t="s">
        <v>53</v>
      </c>
      <c r="U290" s="406" t="s">
        <v>138</v>
      </c>
      <c r="V290" s="414">
        <v>4</v>
      </c>
      <c r="W290" s="396">
        <v>1.1</v>
      </c>
      <c r="X290" s="396">
        <v>1</v>
      </c>
      <c r="Y290" s="396">
        <v>1</v>
      </c>
      <c r="Z290" s="263">
        <v>1</v>
      </c>
      <c r="AA290" s="263">
        <v>1.03</v>
      </c>
      <c r="AB290" s="417">
        <f t="shared" si="19"/>
        <v>100.734</v>
      </c>
      <c r="AC290" s="419"/>
    </row>
    <row r="291" spans="1:29">
      <c r="A291" s="394" t="s">
        <v>12</v>
      </c>
      <c r="B291" s="395" t="s">
        <v>306</v>
      </c>
      <c r="C291" s="395" t="s">
        <v>307</v>
      </c>
      <c r="D291" s="395" t="s">
        <v>307</v>
      </c>
      <c r="E291" s="396" t="s">
        <v>48</v>
      </c>
      <c r="F291" s="397">
        <v>101751</v>
      </c>
      <c r="G291" s="263" t="s">
        <v>66</v>
      </c>
      <c r="H291" s="399" t="s">
        <v>230</v>
      </c>
      <c r="I291" s="76" t="s">
        <v>55</v>
      </c>
      <c r="J291" s="398">
        <v>4</v>
      </c>
      <c r="K291" s="398">
        <v>40</v>
      </c>
      <c r="L291" s="401">
        <v>1970</v>
      </c>
      <c r="M291" s="401">
        <v>4</v>
      </c>
      <c r="N291" s="263">
        <v>40</v>
      </c>
      <c r="O291" s="263">
        <v>34</v>
      </c>
      <c r="P291" s="406">
        <v>146</v>
      </c>
      <c r="Q291" s="413" t="s">
        <v>52</v>
      </c>
      <c r="R291" s="413">
        <f t="shared" si="18"/>
        <v>6</v>
      </c>
      <c r="S291" s="263" t="s">
        <v>52</v>
      </c>
      <c r="T291" s="406" t="s">
        <v>53</v>
      </c>
      <c r="U291" s="406" t="s">
        <v>138</v>
      </c>
      <c r="V291" s="414">
        <v>4</v>
      </c>
      <c r="W291" s="396">
        <v>1.1</v>
      </c>
      <c r="X291" s="396">
        <v>1</v>
      </c>
      <c r="Y291" s="396">
        <v>1.07</v>
      </c>
      <c r="Z291" s="263">
        <v>1</v>
      </c>
      <c r="AA291" s="263">
        <v>1.03</v>
      </c>
      <c r="AB291" s="417">
        <f t="shared" si="19"/>
        <v>171.48676</v>
      </c>
      <c r="AC291" s="419"/>
    </row>
    <row r="292" spans="1:29">
      <c r="A292" s="394" t="s">
        <v>12</v>
      </c>
      <c r="B292" s="395" t="s">
        <v>306</v>
      </c>
      <c r="C292" s="395" t="s">
        <v>307</v>
      </c>
      <c r="D292" s="395" t="s">
        <v>307</v>
      </c>
      <c r="E292" s="396" t="s">
        <v>48</v>
      </c>
      <c r="F292" s="397">
        <v>44419</v>
      </c>
      <c r="G292" s="398" t="s">
        <v>49</v>
      </c>
      <c r="H292" s="399" t="s">
        <v>303</v>
      </c>
      <c r="I292" s="76" t="s">
        <v>55</v>
      </c>
      <c r="J292" s="398">
        <v>4</v>
      </c>
      <c r="K292" s="398">
        <v>40</v>
      </c>
      <c r="L292" s="401">
        <v>2001</v>
      </c>
      <c r="M292" s="401">
        <v>3</v>
      </c>
      <c r="N292" s="263">
        <v>39</v>
      </c>
      <c r="O292" s="263">
        <v>14</v>
      </c>
      <c r="P292" s="406">
        <v>114</v>
      </c>
      <c r="Q292" s="413" t="s">
        <v>52</v>
      </c>
      <c r="R292" s="413">
        <f t="shared" si="18"/>
        <v>25</v>
      </c>
      <c r="S292" s="263" t="s">
        <v>52</v>
      </c>
      <c r="T292" s="406" t="s">
        <v>53</v>
      </c>
      <c r="U292" s="406" t="s">
        <v>54</v>
      </c>
      <c r="V292" s="414">
        <v>4</v>
      </c>
      <c r="W292" s="396">
        <v>1.12</v>
      </c>
      <c r="X292" s="396">
        <v>1</v>
      </c>
      <c r="Y292" s="396">
        <v>1.07</v>
      </c>
      <c r="Z292" s="263">
        <v>1</v>
      </c>
      <c r="AA292" s="263">
        <v>1</v>
      </c>
      <c r="AB292" s="417">
        <f t="shared" si="19"/>
        <v>93.8604</v>
      </c>
      <c r="AC292" s="419"/>
    </row>
    <row r="293" spans="1:29">
      <c r="A293" s="394" t="s">
        <v>12</v>
      </c>
      <c r="B293" s="395" t="s">
        <v>306</v>
      </c>
      <c r="C293" s="395" t="s">
        <v>307</v>
      </c>
      <c r="D293" s="395" t="s">
        <v>307</v>
      </c>
      <c r="E293" s="396" t="s">
        <v>48</v>
      </c>
      <c r="F293" s="397">
        <v>44421</v>
      </c>
      <c r="G293" s="398" t="s">
        <v>49</v>
      </c>
      <c r="H293" s="399" t="s">
        <v>264</v>
      </c>
      <c r="I293" s="76" t="s">
        <v>55</v>
      </c>
      <c r="J293" s="398">
        <v>4</v>
      </c>
      <c r="K293" s="398">
        <v>40</v>
      </c>
      <c r="L293" s="401">
        <v>2001</v>
      </c>
      <c r="M293" s="401">
        <v>4</v>
      </c>
      <c r="N293" s="263">
        <v>40</v>
      </c>
      <c r="O293" s="263">
        <v>19</v>
      </c>
      <c r="P293" s="406">
        <v>132</v>
      </c>
      <c r="Q293" s="413" t="s">
        <v>52</v>
      </c>
      <c r="R293" s="413">
        <f t="shared" si="18"/>
        <v>21</v>
      </c>
      <c r="S293" s="263" t="s">
        <v>52</v>
      </c>
      <c r="T293" s="406" t="s">
        <v>53</v>
      </c>
      <c r="U293" s="406" t="s">
        <v>54</v>
      </c>
      <c r="V293" s="414">
        <v>4</v>
      </c>
      <c r="W293" s="396">
        <v>1.12</v>
      </c>
      <c r="X293" s="396">
        <v>1</v>
      </c>
      <c r="Y293" s="396">
        <v>1.07</v>
      </c>
      <c r="Z293" s="263">
        <v>1</v>
      </c>
      <c r="AA293" s="263">
        <v>1.03</v>
      </c>
      <c r="AB293" s="417">
        <f t="shared" si="19"/>
        <v>116.954852</v>
      </c>
      <c r="AC293" s="419"/>
    </row>
    <row r="294" spans="1:29">
      <c r="A294" s="394" t="s">
        <v>12</v>
      </c>
      <c r="B294" s="395" t="s">
        <v>314</v>
      </c>
      <c r="C294" s="395" t="s">
        <v>307</v>
      </c>
      <c r="D294" s="395" t="s">
        <v>307</v>
      </c>
      <c r="E294" s="396" t="s">
        <v>48</v>
      </c>
      <c r="F294" s="397">
        <v>18322</v>
      </c>
      <c r="G294" s="398" t="s">
        <v>49</v>
      </c>
      <c r="H294" s="399" t="s">
        <v>153</v>
      </c>
      <c r="I294" s="407" t="s">
        <v>57</v>
      </c>
      <c r="J294" s="398">
        <v>5</v>
      </c>
      <c r="K294" s="398">
        <v>50</v>
      </c>
      <c r="L294" s="401">
        <v>1999</v>
      </c>
      <c r="M294" s="401">
        <v>5</v>
      </c>
      <c r="N294" s="263">
        <v>50</v>
      </c>
      <c r="O294" s="263">
        <v>34</v>
      </c>
      <c r="P294" s="263">
        <v>249</v>
      </c>
      <c r="Q294" s="413" t="s">
        <v>52</v>
      </c>
      <c r="R294" s="413">
        <f t="shared" si="18"/>
        <v>16</v>
      </c>
      <c r="S294" s="263" t="s">
        <v>52</v>
      </c>
      <c r="T294" s="263" t="s">
        <v>58</v>
      </c>
      <c r="U294" s="263" t="s">
        <v>59</v>
      </c>
      <c r="V294" s="396">
        <v>5</v>
      </c>
      <c r="W294" s="396">
        <v>1.05</v>
      </c>
      <c r="X294" s="396">
        <v>2</v>
      </c>
      <c r="Y294" s="396">
        <v>1</v>
      </c>
      <c r="Z294" s="263">
        <v>1</v>
      </c>
      <c r="AA294" s="263">
        <v>1.06</v>
      </c>
      <c r="AB294" s="417">
        <f t="shared" si="19"/>
        <v>420.82</v>
      </c>
      <c r="AC294" s="419"/>
    </row>
    <row r="295" spans="1:29">
      <c r="A295" s="394" t="s">
        <v>12</v>
      </c>
      <c r="B295" s="395" t="s">
        <v>314</v>
      </c>
      <c r="C295" s="395" t="s">
        <v>307</v>
      </c>
      <c r="D295" s="395" t="s">
        <v>307</v>
      </c>
      <c r="E295" s="396" t="s">
        <v>48</v>
      </c>
      <c r="F295" s="397">
        <v>1303607</v>
      </c>
      <c r="G295" s="398" t="s">
        <v>49</v>
      </c>
      <c r="H295" s="400" t="s">
        <v>161</v>
      </c>
      <c r="I295" s="407" t="s">
        <v>57</v>
      </c>
      <c r="J295" s="398">
        <v>4</v>
      </c>
      <c r="K295" s="398">
        <v>30</v>
      </c>
      <c r="L295" s="401">
        <v>2015</v>
      </c>
      <c r="M295" s="401" t="s">
        <v>309</v>
      </c>
      <c r="N295" s="263">
        <v>30</v>
      </c>
      <c r="O295" s="263"/>
      <c r="P295" s="263">
        <v>63</v>
      </c>
      <c r="Q295" s="413" t="s">
        <v>68</v>
      </c>
      <c r="R295" s="413">
        <f t="shared" si="18"/>
        <v>30</v>
      </c>
      <c r="S295" s="263" t="s">
        <v>122</v>
      </c>
      <c r="T295" s="263" t="s">
        <v>58</v>
      </c>
      <c r="U295" s="263" t="s">
        <v>72</v>
      </c>
      <c r="V295" s="414">
        <v>4</v>
      </c>
      <c r="W295" s="396">
        <v>1.125</v>
      </c>
      <c r="X295" s="396">
        <v>2</v>
      </c>
      <c r="Y295" s="396">
        <v>1</v>
      </c>
      <c r="Z295" s="263">
        <v>1</v>
      </c>
      <c r="AA295" s="263">
        <v>1</v>
      </c>
      <c r="AB295" s="417">
        <f>P295*X295*Y295*Z295</f>
        <v>126</v>
      </c>
      <c r="AC295" s="419"/>
    </row>
    <row r="296" spans="1:29">
      <c r="A296" s="394" t="s">
        <v>12</v>
      </c>
      <c r="B296" s="395" t="s">
        <v>314</v>
      </c>
      <c r="C296" s="395" t="s">
        <v>307</v>
      </c>
      <c r="D296" s="395" t="s">
        <v>307</v>
      </c>
      <c r="E296" s="396" t="s">
        <v>48</v>
      </c>
      <c r="F296" s="397">
        <v>18496</v>
      </c>
      <c r="G296" s="263" t="s">
        <v>66</v>
      </c>
      <c r="H296" s="399" t="s">
        <v>161</v>
      </c>
      <c r="I296" s="76" t="s">
        <v>55</v>
      </c>
      <c r="J296" s="398">
        <v>4</v>
      </c>
      <c r="K296" s="398">
        <v>30</v>
      </c>
      <c r="L296" s="401">
        <v>1997</v>
      </c>
      <c r="M296" s="401">
        <v>4</v>
      </c>
      <c r="N296" s="263">
        <v>36</v>
      </c>
      <c r="O296" s="263">
        <v>17</v>
      </c>
      <c r="P296" s="263">
        <v>118</v>
      </c>
      <c r="Q296" s="413" t="s">
        <v>52</v>
      </c>
      <c r="R296" s="413">
        <f t="shared" si="18"/>
        <v>19</v>
      </c>
      <c r="S296" s="263" t="s">
        <v>52</v>
      </c>
      <c r="T296" s="263" t="s">
        <v>58</v>
      </c>
      <c r="U296" s="263" t="s">
        <v>72</v>
      </c>
      <c r="V296" s="414">
        <v>4</v>
      </c>
      <c r="W296" s="396">
        <v>1.125</v>
      </c>
      <c r="X296" s="396">
        <v>2</v>
      </c>
      <c r="Y296" s="396">
        <v>1.07</v>
      </c>
      <c r="Z296" s="263">
        <v>1</v>
      </c>
      <c r="AA296" s="263">
        <v>1.03</v>
      </c>
      <c r="AB296" s="417">
        <f>((O296*W296)+((N296-O296)/4))*V296*X296*Y296*Z296*AA296</f>
        <v>210.5011</v>
      </c>
      <c r="AC296" s="419"/>
    </row>
    <row r="297" spans="1:29">
      <c r="A297" s="401" t="s">
        <v>12</v>
      </c>
      <c r="B297" s="395" t="s">
        <v>314</v>
      </c>
      <c r="C297" s="395" t="s">
        <v>307</v>
      </c>
      <c r="D297" s="395" t="s">
        <v>307</v>
      </c>
      <c r="E297" s="396" t="s">
        <v>48</v>
      </c>
      <c r="F297" s="397">
        <v>18496</v>
      </c>
      <c r="G297" s="263" t="s">
        <v>66</v>
      </c>
      <c r="H297" s="399" t="s">
        <v>161</v>
      </c>
      <c r="I297" s="76" t="s">
        <v>51</v>
      </c>
      <c r="J297" s="398">
        <v>4</v>
      </c>
      <c r="K297" s="398">
        <v>30</v>
      </c>
      <c r="L297" s="401">
        <v>1997</v>
      </c>
      <c r="M297" s="401">
        <v>4</v>
      </c>
      <c r="N297" s="263"/>
      <c r="O297" s="263"/>
      <c r="P297" s="263">
        <v>16</v>
      </c>
      <c r="Q297" s="413" t="s">
        <v>52</v>
      </c>
      <c r="R297" s="413">
        <f t="shared" si="18"/>
        <v>0</v>
      </c>
      <c r="S297" s="263" t="s">
        <v>68</v>
      </c>
      <c r="T297" s="263" t="s">
        <v>58</v>
      </c>
      <c r="U297" s="263" t="s">
        <v>72</v>
      </c>
      <c r="V297" s="414">
        <v>4</v>
      </c>
      <c r="W297" s="396">
        <v>1.125</v>
      </c>
      <c r="X297" s="396">
        <v>2</v>
      </c>
      <c r="Y297" s="396">
        <v>1</v>
      </c>
      <c r="Z297" s="263">
        <v>1</v>
      </c>
      <c r="AA297" s="263">
        <v>1.03</v>
      </c>
      <c r="AB297" s="417">
        <f>((O297*W297)*X297*V297*Y297*Z297*AA297)</f>
        <v>0</v>
      </c>
      <c r="AC297" s="419"/>
    </row>
    <row r="298" spans="1:29">
      <c r="A298" s="394" t="s">
        <v>12</v>
      </c>
      <c r="B298" s="395" t="s">
        <v>314</v>
      </c>
      <c r="C298" s="395" t="s">
        <v>307</v>
      </c>
      <c r="D298" s="395" t="s">
        <v>307</v>
      </c>
      <c r="E298" s="396" t="s">
        <v>48</v>
      </c>
      <c r="F298" s="397">
        <v>101712</v>
      </c>
      <c r="G298" s="398" t="s">
        <v>49</v>
      </c>
      <c r="H298" s="399" t="s">
        <v>159</v>
      </c>
      <c r="I298" s="407" t="s">
        <v>57</v>
      </c>
      <c r="J298" s="398">
        <v>4</v>
      </c>
      <c r="K298" s="398">
        <v>40</v>
      </c>
      <c r="L298" s="401">
        <v>1995</v>
      </c>
      <c r="M298" s="401">
        <v>4</v>
      </c>
      <c r="N298" s="263">
        <v>40</v>
      </c>
      <c r="O298" s="263">
        <v>19</v>
      </c>
      <c r="P298" s="263">
        <v>113</v>
      </c>
      <c r="Q298" s="413" t="s">
        <v>52</v>
      </c>
      <c r="R298" s="413">
        <f t="shared" si="18"/>
        <v>21</v>
      </c>
      <c r="S298" s="263" t="s">
        <v>52</v>
      </c>
      <c r="T298" s="406" t="s">
        <v>61</v>
      </c>
      <c r="U298" s="263" t="s">
        <v>74</v>
      </c>
      <c r="V298" s="414">
        <v>4</v>
      </c>
      <c r="W298" s="396">
        <v>1.1325</v>
      </c>
      <c r="X298" s="396">
        <v>1.5</v>
      </c>
      <c r="Y298" s="396">
        <v>1</v>
      </c>
      <c r="Z298" s="263">
        <v>1</v>
      </c>
      <c r="AA298" s="263">
        <v>1.03</v>
      </c>
      <c r="AB298" s="417">
        <f t="shared" ref="AB298:AB308" si="20">((O298*W298)+((N298-O298)/4))*V298*X298*Y298*Z298*AA298</f>
        <v>165.42315</v>
      </c>
      <c r="AC298" s="419"/>
    </row>
    <row r="299" spans="1:29">
      <c r="A299" s="394" t="s">
        <v>12</v>
      </c>
      <c r="B299" s="395" t="s">
        <v>314</v>
      </c>
      <c r="C299" s="395" t="s">
        <v>307</v>
      </c>
      <c r="D299" s="395" t="s">
        <v>307</v>
      </c>
      <c r="E299" s="396" t="s">
        <v>48</v>
      </c>
      <c r="F299" s="397">
        <v>61592</v>
      </c>
      <c r="G299" s="398" t="s">
        <v>49</v>
      </c>
      <c r="H299" s="399" t="s">
        <v>173</v>
      </c>
      <c r="I299" s="407" t="s">
        <v>57</v>
      </c>
      <c r="J299" s="398">
        <v>4</v>
      </c>
      <c r="K299" s="398">
        <v>40</v>
      </c>
      <c r="L299" s="401">
        <v>2002</v>
      </c>
      <c r="M299" s="401">
        <v>4</v>
      </c>
      <c r="N299" s="263">
        <v>40</v>
      </c>
      <c r="O299" s="263">
        <v>21</v>
      </c>
      <c r="P299" s="263">
        <v>137</v>
      </c>
      <c r="Q299" s="413" t="s">
        <v>52</v>
      </c>
      <c r="R299" s="413">
        <f t="shared" si="18"/>
        <v>19</v>
      </c>
      <c r="S299" s="263" t="s">
        <v>52</v>
      </c>
      <c r="T299" s="406" t="s">
        <v>61</v>
      </c>
      <c r="U299" s="263" t="s">
        <v>95</v>
      </c>
      <c r="V299" s="396">
        <v>5</v>
      </c>
      <c r="W299" s="396">
        <v>1.066</v>
      </c>
      <c r="X299" s="396">
        <v>1.5</v>
      </c>
      <c r="Y299" s="396">
        <v>1</v>
      </c>
      <c r="Z299" s="263">
        <v>1</v>
      </c>
      <c r="AA299" s="263">
        <v>1.03</v>
      </c>
      <c r="AB299" s="417">
        <f t="shared" si="20"/>
        <v>209.6256</v>
      </c>
      <c r="AC299" s="419"/>
    </row>
    <row r="300" spans="1:29">
      <c r="A300" s="394" t="s">
        <v>12</v>
      </c>
      <c r="B300" s="395" t="s">
        <v>314</v>
      </c>
      <c r="C300" s="395" t="s">
        <v>307</v>
      </c>
      <c r="D300" s="395" t="s">
        <v>307</v>
      </c>
      <c r="E300" s="396" t="s">
        <v>48</v>
      </c>
      <c r="F300" s="397">
        <v>19331</v>
      </c>
      <c r="G300" s="398" t="s">
        <v>49</v>
      </c>
      <c r="H300" s="399" t="s">
        <v>177</v>
      </c>
      <c r="I300" s="407" t="s">
        <v>57</v>
      </c>
      <c r="J300" s="398">
        <v>5</v>
      </c>
      <c r="K300" s="398">
        <v>40</v>
      </c>
      <c r="L300" s="401">
        <v>1999</v>
      </c>
      <c r="M300" s="401">
        <v>4</v>
      </c>
      <c r="N300" s="263">
        <v>40</v>
      </c>
      <c r="O300" s="263">
        <v>18</v>
      </c>
      <c r="P300" s="263">
        <v>151</v>
      </c>
      <c r="Q300" s="413" t="s">
        <v>52</v>
      </c>
      <c r="R300" s="413">
        <f t="shared" si="18"/>
        <v>22</v>
      </c>
      <c r="S300" s="263" t="s">
        <v>52</v>
      </c>
      <c r="T300" s="406" t="s">
        <v>61</v>
      </c>
      <c r="U300" s="263" t="s">
        <v>95</v>
      </c>
      <c r="V300" s="396">
        <v>5</v>
      </c>
      <c r="W300" s="396">
        <v>1.066</v>
      </c>
      <c r="X300" s="396">
        <v>1.5</v>
      </c>
      <c r="Y300" s="396">
        <v>1</v>
      </c>
      <c r="Z300" s="263">
        <v>1</v>
      </c>
      <c r="AA300" s="263">
        <v>1.03</v>
      </c>
      <c r="AB300" s="417">
        <f t="shared" si="20"/>
        <v>190.7148</v>
      </c>
      <c r="AC300" s="419"/>
    </row>
    <row r="301" spans="1:29">
      <c r="A301" s="394" t="s">
        <v>12</v>
      </c>
      <c r="B301" s="395" t="s">
        <v>314</v>
      </c>
      <c r="C301" s="395" t="s">
        <v>307</v>
      </c>
      <c r="D301" s="395" t="s">
        <v>307</v>
      </c>
      <c r="E301" s="396" t="s">
        <v>48</v>
      </c>
      <c r="F301" s="397">
        <v>19262</v>
      </c>
      <c r="G301" s="398" t="s">
        <v>49</v>
      </c>
      <c r="H301" s="399" t="s">
        <v>256</v>
      </c>
      <c r="I301" s="407" t="s">
        <v>57</v>
      </c>
      <c r="J301" s="398">
        <v>5</v>
      </c>
      <c r="K301" s="398">
        <v>40</v>
      </c>
      <c r="L301" s="401">
        <v>1998</v>
      </c>
      <c r="M301" s="401">
        <v>4</v>
      </c>
      <c r="N301" s="263">
        <v>40</v>
      </c>
      <c r="O301" s="263">
        <v>19</v>
      </c>
      <c r="P301" s="263">
        <v>109</v>
      </c>
      <c r="Q301" s="413" t="s">
        <v>52</v>
      </c>
      <c r="R301" s="413">
        <f t="shared" si="18"/>
        <v>21</v>
      </c>
      <c r="S301" s="263" t="s">
        <v>52</v>
      </c>
      <c r="T301" s="263" t="s">
        <v>58</v>
      </c>
      <c r="U301" s="263" t="s">
        <v>101</v>
      </c>
      <c r="V301" s="396">
        <v>5</v>
      </c>
      <c r="W301" s="396">
        <v>1.082</v>
      </c>
      <c r="X301" s="396">
        <v>2</v>
      </c>
      <c r="Y301" s="396">
        <v>1</v>
      </c>
      <c r="Z301" s="263">
        <v>1</v>
      </c>
      <c r="AA301" s="263">
        <v>1.03</v>
      </c>
      <c r="AB301" s="417">
        <f t="shared" si="20"/>
        <v>265.8224</v>
      </c>
      <c r="AC301" s="419"/>
    </row>
    <row r="302" spans="1:29">
      <c r="A302" s="394" t="s">
        <v>12</v>
      </c>
      <c r="B302" s="395" t="s">
        <v>314</v>
      </c>
      <c r="C302" s="395" t="s">
        <v>307</v>
      </c>
      <c r="D302" s="395" t="s">
        <v>307</v>
      </c>
      <c r="E302" s="396" t="s">
        <v>48</v>
      </c>
      <c r="F302" s="397">
        <v>64153</v>
      </c>
      <c r="G302" s="398" t="s">
        <v>49</v>
      </c>
      <c r="H302" s="399" t="s">
        <v>188</v>
      </c>
      <c r="I302" s="407" t="s">
        <v>57</v>
      </c>
      <c r="J302" s="398">
        <v>5</v>
      </c>
      <c r="K302" s="398">
        <v>30</v>
      </c>
      <c r="L302" s="401">
        <v>2003</v>
      </c>
      <c r="M302" s="401">
        <v>4</v>
      </c>
      <c r="N302" s="263">
        <v>30</v>
      </c>
      <c r="O302" s="263">
        <v>14</v>
      </c>
      <c r="P302" s="263">
        <v>119</v>
      </c>
      <c r="Q302" s="413" t="s">
        <v>52</v>
      </c>
      <c r="R302" s="413">
        <f t="shared" si="18"/>
        <v>16</v>
      </c>
      <c r="S302" s="263" t="s">
        <v>52</v>
      </c>
      <c r="T302" s="263" t="s">
        <v>58</v>
      </c>
      <c r="U302" s="263" t="s">
        <v>104</v>
      </c>
      <c r="V302" s="396">
        <v>5</v>
      </c>
      <c r="W302" s="396">
        <v>1.066</v>
      </c>
      <c r="X302" s="396">
        <v>2</v>
      </c>
      <c r="Y302" s="396">
        <v>1</v>
      </c>
      <c r="Z302" s="263">
        <v>1</v>
      </c>
      <c r="AA302" s="263">
        <v>1.03</v>
      </c>
      <c r="AB302" s="417">
        <f t="shared" si="20"/>
        <v>194.9172</v>
      </c>
      <c r="AC302" s="419"/>
    </row>
    <row r="303" spans="1:29">
      <c r="A303" s="394" t="s">
        <v>12</v>
      </c>
      <c r="B303" s="395" t="s">
        <v>314</v>
      </c>
      <c r="C303" s="395" t="s">
        <v>307</v>
      </c>
      <c r="D303" s="395" t="s">
        <v>307</v>
      </c>
      <c r="E303" s="396" t="s">
        <v>48</v>
      </c>
      <c r="F303" s="397">
        <v>60895</v>
      </c>
      <c r="G303" s="263" t="s">
        <v>66</v>
      </c>
      <c r="H303" s="399" t="s">
        <v>191</v>
      </c>
      <c r="I303" s="76" t="s">
        <v>55</v>
      </c>
      <c r="J303" s="398">
        <v>4</v>
      </c>
      <c r="K303" s="398">
        <v>30</v>
      </c>
      <c r="L303" s="401">
        <v>2002</v>
      </c>
      <c r="M303" s="401">
        <v>4</v>
      </c>
      <c r="N303" s="263">
        <v>30</v>
      </c>
      <c r="O303" s="263">
        <v>2</v>
      </c>
      <c r="P303" s="263">
        <v>92</v>
      </c>
      <c r="Q303" s="413" t="s">
        <v>52</v>
      </c>
      <c r="R303" s="413">
        <f t="shared" si="18"/>
        <v>28</v>
      </c>
      <c r="S303" s="263" t="s">
        <v>52</v>
      </c>
      <c r="T303" s="263" t="s">
        <v>58</v>
      </c>
      <c r="U303" s="263" t="s">
        <v>107</v>
      </c>
      <c r="V303" s="414">
        <v>4</v>
      </c>
      <c r="W303" s="396">
        <v>1.1325</v>
      </c>
      <c r="X303" s="396">
        <v>2</v>
      </c>
      <c r="Y303" s="396">
        <v>1.07</v>
      </c>
      <c r="Z303" s="263">
        <v>1</v>
      </c>
      <c r="AA303" s="263">
        <v>1.03</v>
      </c>
      <c r="AB303" s="417">
        <f t="shared" si="20"/>
        <v>81.687652</v>
      </c>
      <c r="AC303" s="419"/>
    </row>
    <row r="304" spans="1:29">
      <c r="A304" s="394" t="s">
        <v>12</v>
      </c>
      <c r="B304" s="395" t="s">
        <v>314</v>
      </c>
      <c r="C304" s="395" t="s">
        <v>307</v>
      </c>
      <c r="D304" s="395" t="s">
        <v>307</v>
      </c>
      <c r="E304" s="396" t="s">
        <v>48</v>
      </c>
      <c r="F304" s="397">
        <v>21535</v>
      </c>
      <c r="G304" s="398" t="s">
        <v>49</v>
      </c>
      <c r="H304" s="399" t="s">
        <v>283</v>
      </c>
      <c r="I304" s="407" t="s">
        <v>57</v>
      </c>
      <c r="J304" s="398">
        <v>5</v>
      </c>
      <c r="K304" s="398">
        <v>40</v>
      </c>
      <c r="L304" s="401">
        <v>2000</v>
      </c>
      <c r="M304" s="401">
        <v>4</v>
      </c>
      <c r="N304" s="263">
        <v>40</v>
      </c>
      <c r="O304" s="263">
        <v>26</v>
      </c>
      <c r="P304" s="263">
        <v>170</v>
      </c>
      <c r="Q304" s="413" t="s">
        <v>52</v>
      </c>
      <c r="R304" s="413">
        <f t="shared" si="18"/>
        <v>14</v>
      </c>
      <c r="S304" s="263" t="s">
        <v>52</v>
      </c>
      <c r="T304" s="263" t="s">
        <v>58</v>
      </c>
      <c r="U304" s="263" t="s">
        <v>104</v>
      </c>
      <c r="V304" s="396">
        <v>5</v>
      </c>
      <c r="W304" s="396">
        <v>1.066</v>
      </c>
      <c r="X304" s="396">
        <v>2</v>
      </c>
      <c r="Y304" s="396">
        <v>1</v>
      </c>
      <c r="Z304" s="263">
        <v>1</v>
      </c>
      <c r="AA304" s="263">
        <v>1.03</v>
      </c>
      <c r="AB304" s="417">
        <f t="shared" si="20"/>
        <v>321.5248</v>
      </c>
      <c r="AC304" s="419"/>
    </row>
    <row r="305" spans="1:29">
      <c r="A305" s="394" t="s">
        <v>12</v>
      </c>
      <c r="B305" s="395" t="s">
        <v>314</v>
      </c>
      <c r="C305" s="395" t="s">
        <v>307</v>
      </c>
      <c r="D305" s="395" t="s">
        <v>307</v>
      </c>
      <c r="E305" s="396" t="s">
        <v>48</v>
      </c>
      <c r="F305" s="397">
        <v>101628</v>
      </c>
      <c r="G305" s="398" t="s">
        <v>49</v>
      </c>
      <c r="H305" s="399" t="s">
        <v>195</v>
      </c>
      <c r="I305" s="76" t="s">
        <v>55</v>
      </c>
      <c r="J305" s="398">
        <v>4</v>
      </c>
      <c r="K305" s="398">
        <v>40</v>
      </c>
      <c r="L305" s="401">
        <v>2006</v>
      </c>
      <c r="M305" s="401">
        <v>4</v>
      </c>
      <c r="N305" s="263">
        <v>39</v>
      </c>
      <c r="O305" s="263">
        <v>16</v>
      </c>
      <c r="P305" s="263">
        <v>101</v>
      </c>
      <c r="Q305" s="413" t="s">
        <v>52</v>
      </c>
      <c r="R305" s="413">
        <f t="shared" si="18"/>
        <v>23</v>
      </c>
      <c r="S305" s="263" t="s">
        <v>52</v>
      </c>
      <c r="T305" s="263" t="s">
        <v>58</v>
      </c>
      <c r="U305" s="263" t="s">
        <v>107</v>
      </c>
      <c r="V305" s="414">
        <v>4</v>
      </c>
      <c r="W305" s="396">
        <v>1.1325</v>
      </c>
      <c r="X305" s="396">
        <v>2</v>
      </c>
      <c r="Y305" s="396">
        <v>1.07</v>
      </c>
      <c r="Z305" s="263">
        <v>1</v>
      </c>
      <c r="AA305" s="263">
        <v>1.03</v>
      </c>
      <c r="AB305" s="417">
        <f t="shared" si="20"/>
        <v>210.457016</v>
      </c>
      <c r="AC305" s="419"/>
    </row>
    <row r="306" spans="1:29">
      <c r="A306" s="394" t="s">
        <v>12</v>
      </c>
      <c r="B306" s="395" t="s">
        <v>314</v>
      </c>
      <c r="C306" s="395" t="s">
        <v>307</v>
      </c>
      <c r="D306" s="395" t="s">
        <v>307</v>
      </c>
      <c r="E306" s="396" t="s">
        <v>48</v>
      </c>
      <c r="F306" s="397">
        <v>11162</v>
      </c>
      <c r="G306" s="263" t="s">
        <v>66</v>
      </c>
      <c r="H306" s="399" t="s">
        <v>195</v>
      </c>
      <c r="I306" s="76" t="s">
        <v>55</v>
      </c>
      <c r="J306" s="398">
        <v>4</v>
      </c>
      <c r="K306" s="398">
        <v>40</v>
      </c>
      <c r="L306" s="401">
        <v>1970</v>
      </c>
      <c r="M306" s="401">
        <v>3</v>
      </c>
      <c r="N306" s="263">
        <v>40</v>
      </c>
      <c r="O306" s="263">
        <v>20</v>
      </c>
      <c r="P306" s="263">
        <v>141</v>
      </c>
      <c r="Q306" s="413" t="s">
        <v>52</v>
      </c>
      <c r="R306" s="413">
        <f t="shared" si="18"/>
        <v>20</v>
      </c>
      <c r="S306" s="263" t="s">
        <v>52</v>
      </c>
      <c r="T306" s="263" t="s">
        <v>58</v>
      </c>
      <c r="U306" s="263" t="s">
        <v>107</v>
      </c>
      <c r="V306" s="414">
        <v>4</v>
      </c>
      <c r="W306" s="396">
        <v>1.1325</v>
      </c>
      <c r="X306" s="396">
        <v>2</v>
      </c>
      <c r="Y306" s="396">
        <v>1.07</v>
      </c>
      <c r="Z306" s="263">
        <v>1</v>
      </c>
      <c r="AA306" s="263">
        <v>1</v>
      </c>
      <c r="AB306" s="417">
        <f t="shared" si="20"/>
        <v>236.684</v>
      </c>
      <c r="AC306" s="419"/>
    </row>
    <row r="307" spans="1:29">
      <c r="A307" s="394" t="s">
        <v>12</v>
      </c>
      <c r="B307" s="395" t="s">
        <v>314</v>
      </c>
      <c r="C307" s="395" t="s">
        <v>307</v>
      </c>
      <c r="D307" s="395" t="s">
        <v>307</v>
      </c>
      <c r="E307" s="396" t="s">
        <v>48</v>
      </c>
      <c r="F307" s="397">
        <v>11163</v>
      </c>
      <c r="G307" s="263" t="s">
        <v>66</v>
      </c>
      <c r="H307" s="399" t="s">
        <v>208</v>
      </c>
      <c r="I307" s="76" t="s">
        <v>51</v>
      </c>
      <c r="J307" s="398">
        <v>4</v>
      </c>
      <c r="K307" s="398">
        <v>40</v>
      </c>
      <c r="L307" s="401">
        <v>1970</v>
      </c>
      <c r="M307" s="401">
        <v>4</v>
      </c>
      <c r="N307" s="263"/>
      <c r="O307" s="263"/>
      <c r="P307" s="263">
        <v>7</v>
      </c>
      <c r="Q307" s="413" t="s">
        <v>52</v>
      </c>
      <c r="R307" s="413">
        <f t="shared" si="18"/>
        <v>0</v>
      </c>
      <c r="S307" s="263" t="s">
        <v>52</v>
      </c>
      <c r="T307" s="406" t="s">
        <v>61</v>
      </c>
      <c r="U307" s="263" t="s">
        <v>74</v>
      </c>
      <c r="V307" s="414">
        <v>4</v>
      </c>
      <c r="W307" s="396">
        <v>1.1325</v>
      </c>
      <c r="X307" s="396">
        <v>1.5</v>
      </c>
      <c r="Y307" s="396">
        <v>1</v>
      </c>
      <c r="Z307" s="263">
        <v>1</v>
      </c>
      <c r="AA307" s="263">
        <v>1.03</v>
      </c>
      <c r="AB307" s="417">
        <f t="shared" si="20"/>
        <v>0</v>
      </c>
      <c r="AC307" s="419"/>
    </row>
    <row r="308" spans="1:29">
      <c r="A308" s="394" t="s">
        <v>12</v>
      </c>
      <c r="B308" s="395" t="s">
        <v>314</v>
      </c>
      <c r="C308" s="395" t="s">
        <v>307</v>
      </c>
      <c r="D308" s="395" t="s">
        <v>307</v>
      </c>
      <c r="E308" s="396" t="s">
        <v>48</v>
      </c>
      <c r="F308" s="397">
        <v>11163</v>
      </c>
      <c r="G308" s="263" t="s">
        <v>66</v>
      </c>
      <c r="H308" s="399" t="s">
        <v>208</v>
      </c>
      <c r="I308" s="76" t="s">
        <v>55</v>
      </c>
      <c r="J308" s="401">
        <v>4</v>
      </c>
      <c r="K308" s="401">
        <v>40</v>
      </c>
      <c r="L308" s="401">
        <v>1970</v>
      </c>
      <c r="M308" s="401">
        <v>4</v>
      </c>
      <c r="N308" s="263">
        <v>40</v>
      </c>
      <c r="O308" s="263">
        <v>22</v>
      </c>
      <c r="P308" s="263">
        <v>110</v>
      </c>
      <c r="Q308" s="413" t="s">
        <v>52</v>
      </c>
      <c r="R308" s="413">
        <f t="shared" si="18"/>
        <v>18</v>
      </c>
      <c r="S308" s="263" t="s">
        <v>52</v>
      </c>
      <c r="T308" s="406" t="s">
        <v>61</v>
      </c>
      <c r="U308" s="263" t="s">
        <v>74</v>
      </c>
      <c r="V308" s="414">
        <v>4</v>
      </c>
      <c r="W308" s="396">
        <v>1.1325</v>
      </c>
      <c r="X308" s="396">
        <v>1.5</v>
      </c>
      <c r="Y308" s="396">
        <v>1.07</v>
      </c>
      <c r="Z308" s="263">
        <v>1</v>
      </c>
      <c r="AA308" s="263">
        <v>1.03</v>
      </c>
      <c r="AB308" s="417">
        <f t="shared" si="20"/>
        <v>194.509629</v>
      </c>
      <c r="AC308" s="419"/>
    </row>
    <row r="309" spans="1:29">
      <c r="A309" s="394" t="s">
        <v>12</v>
      </c>
      <c r="B309" s="395" t="s">
        <v>314</v>
      </c>
      <c r="C309" s="395" t="s">
        <v>307</v>
      </c>
      <c r="D309" s="395" t="s">
        <v>307</v>
      </c>
      <c r="E309" s="396" t="s">
        <v>48</v>
      </c>
      <c r="F309" s="397">
        <v>1313031</v>
      </c>
      <c r="G309" s="398" t="s">
        <v>49</v>
      </c>
      <c r="H309" s="399" t="s">
        <v>315</v>
      </c>
      <c r="I309" s="76" t="s">
        <v>51</v>
      </c>
      <c r="J309" s="401">
        <v>4</v>
      </c>
      <c r="K309" s="401">
        <v>40</v>
      </c>
      <c r="L309" s="401">
        <v>2015</v>
      </c>
      <c r="M309" s="401" t="s">
        <v>309</v>
      </c>
      <c r="N309" s="263">
        <v>38</v>
      </c>
      <c r="O309" s="263"/>
      <c r="P309" s="263">
        <v>47</v>
      </c>
      <c r="Q309" s="413" t="s">
        <v>68</v>
      </c>
      <c r="R309" s="413">
        <f t="shared" si="18"/>
        <v>38</v>
      </c>
      <c r="S309" s="263" t="s">
        <v>122</v>
      </c>
      <c r="T309" s="406" t="s">
        <v>61</v>
      </c>
      <c r="U309" s="263" t="s">
        <v>74</v>
      </c>
      <c r="V309" s="414">
        <v>4</v>
      </c>
      <c r="W309" s="396">
        <v>1.1325</v>
      </c>
      <c r="X309" s="396">
        <v>1.5</v>
      </c>
      <c r="Y309" s="396">
        <v>1</v>
      </c>
      <c r="Z309" s="263">
        <v>1</v>
      </c>
      <c r="AA309" s="263">
        <v>1</v>
      </c>
      <c r="AB309" s="417">
        <f>P309*X309*Y309*Z309</f>
        <v>70.5</v>
      </c>
      <c r="AC309" s="419"/>
    </row>
    <row r="310" spans="1:29">
      <c r="A310" s="402" t="s">
        <v>12</v>
      </c>
      <c r="B310" s="403" t="s">
        <v>314</v>
      </c>
      <c r="C310" s="395" t="s">
        <v>307</v>
      </c>
      <c r="D310" s="395" t="s">
        <v>307</v>
      </c>
      <c r="E310" s="396" t="s">
        <v>48</v>
      </c>
      <c r="F310" s="404">
        <v>1448710</v>
      </c>
      <c r="G310" s="398" t="s">
        <v>49</v>
      </c>
      <c r="H310" s="405" t="s">
        <v>316</v>
      </c>
      <c r="I310" s="408" t="s">
        <v>57</v>
      </c>
      <c r="J310" s="409">
        <v>6</v>
      </c>
      <c r="K310" s="409">
        <v>40</v>
      </c>
      <c r="L310" s="402">
        <v>2019</v>
      </c>
      <c r="M310" s="402" t="s">
        <v>309</v>
      </c>
      <c r="N310" s="410"/>
      <c r="O310" s="410"/>
      <c r="P310" s="410"/>
      <c r="Q310" s="413" t="s">
        <v>68</v>
      </c>
      <c r="R310" s="413">
        <f t="shared" si="18"/>
        <v>0</v>
      </c>
      <c r="S310" s="263" t="s">
        <v>122</v>
      </c>
      <c r="T310" s="410" t="s">
        <v>130</v>
      </c>
      <c r="U310" s="410" t="s">
        <v>131</v>
      </c>
      <c r="V310" s="415">
        <v>6</v>
      </c>
      <c r="W310" s="396">
        <v>1.065</v>
      </c>
      <c r="X310" s="415">
        <v>4.5</v>
      </c>
      <c r="Y310" s="396">
        <v>1</v>
      </c>
      <c r="Z310" s="263">
        <v>1</v>
      </c>
      <c r="AA310" s="410">
        <v>1</v>
      </c>
      <c r="AB310" s="417">
        <f>P310*X310*Y310*Z310</f>
        <v>0</v>
      </c>
      <c r="AC310" s="419"/>
    </row>
    <row r="311" spans="1:29">
      <c r="A311" s="394" t="s">
        <v>12</v>
      </c>
      <c r="B311" s="395" t="s">
        <v>314</v>
      </c>
      <c r="C311" s="395" t="s">
        <v>307</v>
      </c>
      <c r="D311" s="395" t="s">
        <v>307</v>
      </c>
      <c r="E311" s="396" t="s">
        <v>48</v>
      </c>
      <c r="F311" s="397">
        <v>18323</v>
      </c>
      <c r="G311" s="398" t="s">
        <v>49</v>
      </c>
      <c r="H311" s="399" t="s">
        <v>257</v>
      </c>
      <c r="I311" s="411" t="s">
        <v>57</v>
      </c>
      <c r="J311" s="401">
        <v>5</v>
      </c>
      <c r="K311" s="401">
        <v>50</v>
      </c>
      <c r="L311" s="401">
        <v>1999</v>
      </c>
      <c r="M311" s="401">
        <v>4</v>
      </c>
      <c r="N311" s="263">
        <v>50</v>
      </c>
      <c r="O311" s="263">
        <v>41</v>
      </c>
      <c r="P311" s="263">
        <v>238</v>
      </c>
      <c r="Q311" s="413" t="s">
        <v>52</v>
      </c>
      <c r="R311" s="413">
        <f t="shared" si="18"/>
        <v>9</v>
      </c>
      <c r="S311" s="263" t="s">
        <v>52</v>
      </c>
      <c r="T311" s="410" t="s">
        <v>130</v>
      </c>
      <c r="U311" s="263" t="s">
        <v>133</v>
      </c>
      <c r="V311" s="396">
        <v>5</v>
      </c>
      <c r="W311" s="396">
        <v>1.065</v>
      </c>
      <c r="X311" s="396">
        <v>4.5</v>
      </c>
      <c r="Y311" s="396">
        <v>1</v>
      </c>
      <c r="Z311" s="263">
        <v>1</v>
      </c>
      <c r="AA311" s="263">
        <v>1.03</v>
      </c>
      <c r="AB311" s="417">
        <f t="shared" ref="AB311:AB330" si="21">((O311*W311)+((N311-O311)/4))*V311*X311*Y311*Z311*AA311</f>
        <v>1064.080125</v>
      </c>
      <c r="AC311" s="419"/>
    </row>
    <row r="312" spans="1:29">
      <c r="A312" s="394" t="s">
        <v>12</v>
      </c>
      <c r="B312" s="395" t="s">
        <v>314</v>
      </c>
      <c r="C312" s="395" t="s">
        <v>307</v>
      </c>
      <c r="D312" s="395" t="s">
        <v>307</v>
      </c>
      <c r="E312" s="396" t="s">
        <v>48</v>
      </c>
      <c r="F312" s="397">
        <v>19330</v>
      </c>
      <c r="G312" s="398" t="s">
        <v>49</v>
      </c>
      <c r="H312" s="399" t="s">
        <v>294</v>
      </c>
      <c r="I312" s="407" t="s">
        <v>57</v>
      </c>
      <c r="J312" s="398">
        <v>4</v>
      </c>
      <c r="K312" s="398">
        <v>40</v>
      </c>
      <c r="L312" s="401">
        <v>1999</v>
      </c>
      <c r="M312" s="401">
        <v>4</v>
      </c>
      <c r="N312" s="263">
        <v>40</v>
      </c>
      <c r="O312" s="263">
        <v>26</v>
      </c>
      <c r="P312" s="263">
        <v>130</v>
      </c>
      <c r="Q312" s="413" t="s">
        <v>52</v>
      </c>
      <c r="R312" s="413">
        <f t="shared" si="18"/>
        <v>14</v>
      </c>
      <c r="S312" s="263" t="s">
        <v>52</v>
      </c>
      <c r="T312" s="263" t="s">
        <v>58</v>
      </c>
      <c r="U312" s="263" t="s">
        <v>104</v>
      </c>
      <c r="V312" s="396">
        <v>5</v>
      </c>
      <c r="W312" s="396">
        <v>1.066</v>
      </c>
      <c r="X312" s="396">
        <v>2</v>
      </c>
      <c r="Y312" s="396">
        <v>1</v>
      </c>
      <c r="Z312" s="263">
        <v>1</v>
      </c>
      <c r="AA312" s="263">
        <v>1.03</v>
      </c>
      <c r="AB312" s="417">
        <f t="shared" si="21"/>
        <v>321.5248</v>
      </c>
      <c r="AC312" s="419"/>
    </row>
    <row r="313" spans="1:29">
      <c r="A313" s="394" t="s">
        <v>12</v>
      </c>
      <c r="B313" s="395" t="s">
        <v>314</v>
      </c>
      <c r="C313" s="395" t="s">
        <v>307</v>
      </c>
      <c r="D313" s="395" t="s">
        <v>307</v>
      </c>
      <c r="E313" s="396" t="s">
        <v>48</v>
      </c>
      <c r="F313" s="397">
        <v>11171</v>
      </c>
      <c r="G313" s="398" t="s">
        <v>49</v>
      </c>
      <c r="H313" s="399" t="s">
        <v>234</v>
      </c>
      <c r="I313" s="407" t="s">
        <v>57</v>
      </c>
      <c r="J313" s="398">
        <v>4</v>
      </c>
      <c r="K313" s="398">
        <v>30</v>
      </c>
      <c r="L313" s="401">
        <v>1997</v>
      </c>
      <c r="M313" s="401">
        <v>4</v>
      </c>
      <c r="N313" s="263">
        <v>21</v>
      </c>
      <c r="O313" s="263">
        <v>11</v>
      </c>
      <c r="P313" s="263">
        <v>53</v>
      </c>
      <c r="Q313" s="413" t="s">
        <v>52</v>
      </c>
      <c r="R313" s="413">
        <f t="shared" si="18"/>
        <v>10</v>
      </c>
      <c r="S313" s="263" t="s">
        <v>52</v>
      </c>
      <c r="T313" s="263" t="s">
        <v>58</v>
      </c>
      <c r="U313" s="263" t="s">
        <v>107</v>
      </c>
      <c r="V313" s="414">
        <v>4</v>
      </c>
      <c r="W313" s="396">
        <v>1.1325</v>
      </c>
      <c r="X313" s="396">
        <v>2</v>
      </c>
      <c r="Y313" s="396">
        <v>1</v>
      </c>
      <c r="Z313" s="263">
        <v>1</v>
      </c>
      <c r="AA313" s="263">
        <v>1.03</v>
      </c>
      <c r="AB313" s="417">
        <f t="shared" si="21"/>
        <v>123.2498</v>
      </c>
      <c r="AC313" s="419"/>
    </row>
    <row r="314" spans="1:29">
      <c r="A314" s="394" t="s">
        <v>12</v>
      </c>
      <c r="B314" s="395" t="s">
        <v>314</v>
      </c>
      <c r="C314" s="395" t="s">
        <v>307</v>
      </c>
      <c r="D314" s="395" t="s">
        <v>307</v>
      </c>
      <c r="E314" s="396" t="s">
        <v>48</v>
      </c>
      <c r="F314" s="397">
        <v>311171</v>
      </c>
      <c r="G314" s="263" t="s">
        <v>66</v>
      </c>
      <c r="H314" s="399" t="s">
        <v>234</v>
      </c>
      <c r="I314" s="76" t="s">
        <v>55</v>
      </c>
      <c r="J314" s="398">
        <v>4</v>
      </c>
      <c r="K314" s="398">
        <v>30</v>
      </c>
      <c r="L314" s="401">
        <v>1997</v>
      </c>
      <c r="M314" s="401">
        <v>4</v>
      </c>
      <c r="N314" s="263">
        <v>28</v>
      </c>
      <c r="O314" s="263">
        <v>9</v>
      </c>
      <c r="P314" s="263">
        <v>80</v>
      </c>
      <c r="Q314" s="413" t="s">
        <v>52</v>
      </c>
      <c r="R314" s="413">
        <f t="shared" si="18"/>
        <v>19</v>
      </c>
      <c r="S314" s="263" t="s">
        <v>52</v>
      </c>
      <c r="T314" s="263" t="s">
        <v>58</v>
      </c>
      <c r="U314" s="263" t="s">
        <v>107</v>
      </c>
      <c r="V314" s="414">
        <v>4</v>
      </c>
      <c r="W314" s="396">
        <v>1.1325</v>
      </c>
      <c r="X314" s="396">
        <v>2</v>
      </c>
      <c r="Y314" s="396">
        <v>1.07</v>
      </c>
      <c r="Z314" s="263">
        <v>1</v>
      </c>
      <c r="AA314" s="263">
        <v>1.03</v>
      </c>
      <c r="AB314" s="417">
        <f t="shared" si="21"/>
        <v>131.745034</v>
      </c>
      <c r="AC314" s="419"/>
    </row>
    <row r="315" spans="1:29">
      <c r="A315" s="394" t="s">
        <v>12</v>
      </c>
      <c r="B315" s="395" t="s">
        <v>317</v>
      </c>
      <c r="C315" s="395" t="s">
        <v>318</v>
      </c>
      <c r="D315" s="395" t="s">
        <v>307</v>
      </c>
      <c r="E315" s="396" t="s">
        <v>242</v>
      </c>
      <c r="F315" s="397">
        <v>45352</v>
      </c>
      <c r="G315" s="398" t="s">
        <v>49</v>
      </c>
      <c r="H315" s="399" t="s">
        <v>152</v>
      </c>
      <c r="I315" s="76" t="s">
        <v>55</v>
      </c>
      <c r="J315" s="398">
        <v>4</v>
      </c>
      <c r="K315" s="398">
        <v>40</v>
      </c>
      <c r="L315" s="401">
        <v>2000</v>
      </c>
      <c r="M315" s="401">
        <v>5</v>
      </c>
      <c r="N315" s="263">
        <v>40</v>
      </c>
      <c r="O315" s="263">
        <v>36</v>
      </c>
      <c r="P315" s="263">
        <v>147</v>
      </c>
      <c r="Q315" s="413" t="s">
        <v>52</v>
      </c>
      <c r="R315" s="413">
        <f t="shared" si="18"/>
        <v>4</v>
      </c>
      <c r="S315" s="263" t="s">
        <v>52</v>
      </c>
      <c r="T315" s="406" t="s">
        <v>53</v>
      </c>
      <c r="U315" s="406" t="s">
        <v>54</v>
      </c>
      <c r="V315" s="414">
        <v>4</v>
      </c>
      <c r="W315" s="396">
        <v>1.12</v>
      </c>
      <c r="X315" s="396">
        <v>1</v>
      </c>
      <c r="Y315" s="396">
        <v>1.07</v>
      </c>
      <c r="Z315" s="263">
        <v>1.1</v>
      </c>
      <c r="AA315" s="263">
        <v>1.06</v>
      </c>
      <c r="AB315" s="417">
        <f t="shared" si="21"/>
        <v>206.2066336</v>
      </c>
      <c r="AC315" s="419"/>
    </row>
    <row r="316" spans="1:29">
      <c r="A316" s="394" t="s">
        <v>12</v>
      </c>
      <c r="B316" s="395" t="s">
        <v>317</v>
      </c>
      <c r="C316" s="395" t="s">
        <v>318</v>
      </c>
      <c r="D316" s="395" t="s">
        <v>307</v>
      </c>
      <c r="E316" s="396" t="s">
        <v>242</v>
      </c>
      <c r="F316" s="397">
        <v>11193</v>
      </c>
      <c r="G316" s="398" t="s">
        <v>49</v>
      </c>
      <c r="H316" s="399" t="s">
        <v>165</v>
      </c>
      <c r="I316" s="76" t="s">
        <v>55</v>
      </c>
      <c r="J316" s="398">
        <v>4</v>
      </c>
      <c r="K316" s="398">
        <v>40</v>
      </c>
      <c r="L316" s="401">
        <v>1985</v>
      </c>
      <c r="M316" s="401">
        <v>4</v>
      </c>
      <c r="N316" s="263">
        <v>36</v>
      </c>
      <c r="O316" s="263">
        <v>29</v>
      </c>
      <c r="P316" s="263">
        <v>163</v>
      </c>
      <c r="Q316" s="413" t="s">
        <v>52</v>
      </c>
      <c r="R316" s="413">
        <f t="shared" si="18"/>
        <v>7</v>
      </c>
      <c r="S316" s="263" t="s">
        <v>52</v>
      </c>
      <c r="T316" s="406" t="s">
        <v>53</v>
      </c>
      <c r="U316" s="406" t="s">
        <v>54</v>
      </c>
      <c r="V316" s="414">
        <v>4</v>
      </c>
      <c r="W316" s="396">
        <v>1.12</v>
      </c>
      <c r="X316" s="396">
        <v>1</v>
      </c>
      <c r="Y316" s="396">
        <v>1.07</v>
      </c>
      <c r="Z316" s="263">
        <v>1.1</v>
      </c>
      <c r="AA316" s="263">
        <v>1.03</v>
      </c>
      <c r="AB316" s="417">
        <f t="shared" si="21"/>
        <v>165.9894852</v>
      </c>
      <c r="AC316" s="419"/>
    </row>
    <row r="317" spans="1:29">
      <c r="A317" s="394" t="s">
        <v>12</v>
      </c>
      <c r="B317" s="395" t="s">
        <v>317</v>
      </c>
      <c r="C317" s="395" t="s">
        <v>318</v>
      </c>
      <c r="D317" s="395" t="s">
        <v>307</v>
      </c>
      <c r="E317" s="396" t="s">
        <v>242</v>
      </c>
      <c r="F317" s="397">
        <v>19264</v>
      </c>
      <c r="G317" s="263" t="s">
        <v>66</v>
      </c>
      <c r="H317" s="399" t="s">
        <v>173</v>
      </c>
      <c r="I317" s="407" t="s">
        <v>57</v>
      </c>
      <c r="J317" s="398">
        <v>4</v>
      </c>
      <c r="K317" s="398">
        <v>30</v>
      </c>
      <c r="L317" s="401">
        <v>1998</v>
      </c>
      <c r="M317" s="401">
        <v>4</v>
      </c>
      <c r="N317" s="263">
        <v>27</v>
      </c>
      <c r="O317" s="263">
        <v>15</v>
      </c>
      <c r="P317" s="263">
        <v>95</v>
      </c>
      <c r="Q317" s="413" t="s">
        <v>52</v>
      </c>
      <c r="R317" s="413">
        <f t="shared" si="18"/>
        <v>12</v>
      </c>
      <c r="S317" s="263" t="s">
        <v>52</v>
      </c>
      <c r="T317" s="406" t="s">
        <v>61</v>
      </c>
      <c r="U317" s="263" t="s">
        <v>95</v>
      </c>
      <c r="V317" s="396">
        <v>5</v>
      </c>
      <c r="W317" s="396">
        <v>1.066</v>
      </c>
      <c r="X317" s="396">
        <v>1.5</v>
      </c>
      <c r="Y317" s="396">
        <v>1</v>
      </c>
      <c r="Z317" s="263">
        <v>1.1</v>
      </c>
      <c r="AA317" s="263">
        <v>1.03</v>
      </c>
      <c r="AB317" s="417">
        <f t="shared" si="21"/>
        <v>161.367525</v>
      </c>
      <c r="AC317" s="419"/>
    </row>
    <row r="318" spans="1:29">
      <c r="A318" s="394" t="s">
        <v>12</v>
      </c>
      <c r="B318" s="395" t="s">
        <v>317</v>
      </c>
      <c r="C318" s="395" t="s">
        <v>318</v>
      </c>
      <c r="D318" s="395" t="s">
        <v>307</v>
      </c>
      <c r="E318" s="396" t="s">
        <v>242</v>
      </c>
      <c r="F318" s="397">
        <v>64114</v>
      </c>
      <c r="G318" s="398" t="s">
        <v>49</v>
      </c>
      <c r="H318" s="399" t="s">
        <v>255</v>
      </c>
      <c r="I318" s="411" t="s">
        <v>57</v>
      </c>
      <c r="J318" s="401">
        <v>5</v>
      </c>
      <c r="K318" s="401">
        <v>40</v>
      </c>
      <c r="L318" s="401">
        <v>2003</v>
      </c>
      <c r="M318" s="401">
        <v>4</v>
      </c>
      <c r="N318" s="263">
        <v>40</v>
      </c>
      <c r="O318" s="263">
        <v>12</v>
      </c>
      <c r="P318" s="263">
        <v>117</v>
      </c>
      <c r="Q318" s="413" t="s">
        <v>52</v>
      </c>
      <c r="R318" s="413">
        <f t="shared" si="18"/>
        <v>28</v>
      </c>
      <c r="S318" s="263" t="s">
        <v>52</v>
      </c>
      <c r="T318" s="263" t="s">
        <v>58</v>
      </c>
      <c r="U318" s="263" t="s">
        <v>101</v>
      </c>
      <c r="V318" s="396">
        <v>5</v>
      </c>
      <c r="W318" s="396">
        <v>1.082</v>
      </c>
      <c r="X318" s="396">
        <v>2</v>
      </c>
      <c r="Y318" s="396">
        <v>1</v>
      </c>
      <c r="Z318" s="263">
        <v>1.1</v>
      </c>
      <c r="AA318" s="263">
        <v>1.03</v>
      </c>
      <c r="AB318" s="417">
        <f t="shared" si="21"/>
        <v>226.41872</v>
      </c>
      <c r="AC318" s="419"/>
    </row>
    <row r="319" spans="1:29">
      <c r="A319" s="394" t="s">
        <v>12</v>
      </c>
      <c r="B319" s="395" t="s">
        <v>317</v>
      </c>
      <c r="C319" s="395" t="s">
        <v>318</v>
      </c>
      <c r="D319" s="395" t="s">
        <v>307</v>
      </c>
      <c r="E319" s="396" t="s">
        <v>242</v>
      </c>
      <c r="F319" s="397">
        <v>19263</v>
      </c>
      <c r="G319" s="398" t="s">
        <v>49</v>
      </c>
      <c r="H319" s="399" t="s">
        <v>319</v>
      </c>
      <c r="I319" s="407" t="s">
        <v>57</v>
      </c>
      <c r="J319" s="398">
        <v>5</v>
      </c>
      <c r="K319" s="398">
        <v>40</v>
      </c>
      <c r="L319" s="401">
        <v>1998</v>
      </c>
      <c r="M319" s="401">
        <v>4</v>
      </c>
      <c r="N319" s="263">
        <v>40</v>
      </c>
      <c r="O319" s="263">
        <v>27</v>
      </c>
      <c r="P319" s="263">
        <v>162</v>
      </c>
      <c r="Q319" s="413" t="s">
        <v>52</v>
      </c>
      <c r="R319" s="413">
        <f t="shared" si="18"/>
        <v>13</v>
      </c>
      <c r="S319" s="263" t="s">
        <v>52</v>
      </c>
      <c r="T319" s="263" t="s">
        <v>58</v>
      </c>
      <c r="U319" s="263" t="s">
        <v>101</v>
      </c>
      <c r="V319" s="396">
        <v>5</v>
      </c>
      <c r="W319" s="396">
        <v>1.082</v>
      </c>
      <c r="X319" s="396">
        <v>2</v>
      </c>
      <c r="Y319" s="396">
        <v>1</v>
      </c>
      <c r="Z319" s="263">
        <v>1.1</v>
      </c>
      <c r="AA319" s="263">
        <v>1.03</v>
      </c>
      <c r="AB319" s="417">
        <f t="shared" si="21"/>
        <v>367.81712</v>
      </c>
      <c r="AC319" s="419"/>
    </row>
    <row r="320" spans="1:29">
      <c r="A320" s="394" t="s">
        <v>12</v>
      </c>
      <c r="B320" s="395" t="s">
        <v>317</v>
      </c>
      <c r="C320" s="395" t="s">
        <v>318</v>
      </c>
      <c r="D320" s="395" t="s">
        <v>307</v>
      </c>
      <c r="E320" s="396" t="s">
        <v>242</v>
      </c>
      <c r="F320" s="397">
        <v>61066</v>
      </c>
      <c r="G320" s="398" t="s">
        <v>49</v>
      </c>
      <c r="H320" s="399" t="s">
        <v>320</v>
      </c>
      <c r="I320" s="407" t="s">
        <v>57</v>
      </c>
      <c r="J320" s="398">
        <v>4</v>
      </c>
      <c r="K320" s="398">
        <v>30</v>
      </c>
      <c r="L320" s="401">
        <v>2002</v>
      </c>
      <c r="M320" s="401">
        <v>3</v>
      </c>
      <c r="N320" s="263">
        <v>29</v>
      </c>
      <c r="O320" s="263">
        <v>19</v>
      </c>
      <c r="P320" s="263">
        <v>111</v>
      </c>
      <c r="Q320" s="413" t="s">
        <v>52</v>
      </c>
      <c r="R320" s="413">
        <f t="shared" si="18"/>
        <v>10</v>
      </c>
      <c r="S320" s="263" t="s">
        <v>52</v>
      </c>
      <c r="T320" s="406" t="s">
        <v>61</v>
      </c>
      <c r="U320" s="263" t="s">
        <v>95</v>
      </c>
      <c r="V320" s="396">
        <v>5</v>
      </c>
      <c r="W320" s="396">
        <v>1.066</v>
      </c>
      <c r="X320" s="396">
        <v>1.5</v>
      </c>
      <c r="Y320" s="396">
        <v>1</v>
      </c>
      <c r="Z320" s="263">
        <v>1.1</v>
      </c>
      <c r="AA320" s="263">
        <v>1</v>
      </c>
      <c r="AB320" s="417">
        <f t="shared" si="21"/>
        <v>187.7205</v>
      </c>
      <c r="AC320" s="419"/>
    </row>
    <row r="321" spans="1:29">
      <c r="A321" s="394" t="s">
        <v>12</v>
      </c>
      <c r="B321" s="395" t="s">
        <v>317</v>
      </c>
      <c r="C321" s="395" t="s">
        <v>318</v>
      </c>
      <c r="D321" s="395" t="s">
        <v>307</v>
      </c>
      <c r="E321" s="396" t="s">
        <v>242</v>
      </c>
      <c r="F321" s="397">
        <v>43788</v>
      </c>
      <c r="G321" s="263" t="s">
        <v>66</v>
      </c>
      <c r="H321" s="399" t="s">
        <v>195</v>
      </c>
      <c r="I321" s="76" t="s">
        <v>55</v>
      </c>
      <c r="J321" s="398">
        <v>4</v>
      </c>
      <c r="K321" s="398">
        <v>40</v>
      </c>
      <c r="L321" s="401">
        <v>2001</v>
      </c>
      <c r="M321" s="401">
        <v>4</v>
      </c>
      <c r="N321" s="263">
        <v>40</v>
      </c>
      <c r="O321" s="263">
        <v>21</v>
      </c>
      <c r="P321" s="263">
        <v>112</v>
      </c>
      <c r="Q321" s="413" t="s">
        <v>52</v>
      </c>
      <c r="R321" s="413">
        <f t="shared" si="18"/>
        <v>19</v>
      </c>
      <c r="S321" s="263" t="s">
        <v>52</v>
      </c>
      <c r="T321" s="263" t="s">
        <v>58</v>
      </c>
      <c r="U321" s="263" t="s">
        <v>107</v>
      </c>
      <c r="V321" s="414">
        <v>4</v>
      </c>
      <c r="W321" s="396">
        <v>1.1325</v>
      </c>
      <c r="X321" s="396">
        <v>2</v>
      </c>
      <c r="Y321" s="396">
        <v>1.07</v>
      </c>
      <c r="Z321" s="263">
        <v>1.1</v>
      </c>
      <c r="AA321" s="263">
        <v>1.03</v>
      </c>
      <c r="AB321" s="417">
        <f t="shared" si="21"/>
        <v>276.7218806</v>
      </c>
      <c r="AC321" s="419"/>
    </row>
    <row r="322" spans="1:29">
      <c r="A322" s="394" t="s">
        <v>12</v>
      </c>
      <c r="B322" s="395" t="s">
        <v>317</v>
      </c>
      <c r="C322" s="395" t="s">
        <v>318</v>
      </c>
      <c r="D322" s="395" t="s">
        <v>307</v>
      </c>
      <c r="E322" s="396" t="s">
        <v>242</v>
      </c>
      <c r="F322" s="397">
        <v>19329</v>
      </c>
      <c r="G322" s="263" t="s">
        <v>66</v>
      </c>
      <c r="H322" s="399" t="s">
        <v>198</v>
      </c>
      <c r="I322" s="76" t="s">
        <v>55</v>
      </c>
      <c r="J322" s="398">
        <v>4</v>
      </c>
      <c r="K322" s="398">
        <v>40</v>
      </c>
      <c r="L322" s="401">
        <v>1999</v>
      </c>
      <c r="M322" s="401">
        <v>4</v>
      </c>
      <c r="N322" s="263">
        <v>40</v>
      </c>
      <c r="O322" s="263">
        <v>36</v>
      </c>
      <c r="P322" s="263">
        <v>143</v>
      </c>
      <c r="Q322" s="413" t="s">
        <v>52</v>
      </c>
      <c r="R322" s="413">
        <f t="shared" si="18"/>
        <v>4</v>
      </c>
      <c r="S322" s="263" t="s">
        <v>52</v>
      </c>
      <c r="T322" s="406" t="s">
        <v>53</v>
      </c>
      <c r="U322" s="263" t="s">
        <v>83</v>
      </c>
      <c r="V322" s="414">
        <v>4</v>
      </c>
      <c r="W322" s="396">
        <v>1.1</v>
      </c>
      <c r="X322" s="396">
        <v>1</v>
      </c>
      <c r="Y322" s="396">
        <v>1.07</v>
      </c>
      <c r="Z322" s="263">
        <v>1.1</v>
      </c>
      <c r="AA322" s="263">
        <v>1.03</v>
      </c>
      <c r="AB322" s="417">
        <f t="shared" si="21"/>
        <v>196.879144</v>
      </c>
      <c r="AC322" s="419"/>
    </row>
    <row r="323" spans="1:29">
      <c r="A323" s="394" t="s">
        <v>12</v>
      </c>
      <c r="B323" s="395" t="s">
        <v>317</v>
      </c>
      <c r="C323" s="395" t="s">
        <v>318</v>
      </c>
      <c r="D323" s="395" t="s">
        <v>307</v>
      </c>
      <c r="E323" s="396" t="s">
        <v>242</v>
      </c>
      <c r="F323" s="397">
        <v>43780</v>
      </c>
      <c r="G323" s="263" t="s">
        <v>66</v>
      </c>
      <c r="H323" s="399" t="s">
        <v>321</v>
      </c>
      <c r="I323" s="76" t="s">
        <v>55</v>
      </c>
      <c r="J323" s="398">
        <v>4</v>
      </c>
      <c r="K323" s="398">
        <v>14</v>
      </c>
      <c r="L323" s="401">
        <v>1999</v>
      </c>
      <c r="M323" s="401" t="s">
        <v>309</v>
      </c>
      <c r="N323" s="263">
        <v>14</v>
      </c>
      <c r="O323" s="263">
        <v>4</v>
      </c>
      <c r="P323" s="263">
        <v>32</v>
      </c>
      <c r="Q323" s="413" t="s">
        <v>52</v>
      </c>
      <c r="R323" s="413">
        <f t="shared" ref="R323:R384" si="22">N323-O323</f>
        <v>10</v>
      </c>
      <c r="S323" s="263" t="s">
        <v>52</v>
      </c>
      <c r="T323" s="406" t="s">
        <v>53</v>
      </c>
      <c r="U323" s="263" t="s">
        <v>119</v>
      </c>
      <c r="V323" s="414">
        <v>4</v>
      </c>
      <c r="W323" s="396">
        <v>1.115</v>
      </c>
      <c r="X323" s="396">
        <v>1</v>
      </c>
      <c r="Y323" s="396">
        <v>1.07</v>
      </c>
      <c r="Z323" s="263">
        <v>1.1</v>
      </c>
      <c r="AA323" s="263">
        <v>1</v>
      </c>
      <c r="AB323" s="417">
        <f t="shared" si="21"/>
        <v>32.76768</v>
      </c>
      <c r="AC323" s="419"/>
    </row>
    <row r="324" spans="1:29">
      <c r="A324" s="394" t="s">
        <v>12</v>
      </c>
      <c r="B324" s="395" t="s">
        <v>317</v>
      </c>
      <c r="C324" s="395" t="s">
        <v>318</v>
      </c>
      <c r="D324" s="395" t="s">
        <v>307</v>
      </c>
      <c r="E324" s="396" t="s">
        <v>242</v>
      </c>
      <c r="F324" s="397">
        <v>43781</v>
      </c>
      <c r="G324" s="263" t="s">
        <v>66</v>
      </c>
      <c r="H324" s="399" t="s">
        <v>201</v>
      </c>
      <c r="I324" s="76" t="s">
        <v>55</v>
      </c>
      <c r="J324" s="398">
        <v>4</v>
      </c>
      <c r="K324" s="398">
        <v>14</v>
      </c>
      <c r="L324" s="401">
        <v>1999</v>
      </c>
      <c r="M324" s="401">
        <v>5</v>
      </c>
      <c r="N324" s="263">
        <v>14</v>
      </c>
      <c r="O324" s="263">
        <v>5</v>
      </c>
      <c r="P324" s="263">
        <v>43</v>
      </c>
      <c r="Q324" s="413" t="s">
        <v>52</v>
      </c>
      <c r="R324" s="413">
        <f t="shared" si="22"/>
        <v>9</v>
      </c>
      <c r="S324" s="263" t="s">
        <v>52</v>
      </c>
      <c r="T324" s="406" t="s">
        <v>53</v>
      </c>
      <c r="U324" s="263" t="s">
        <v>119</v>
      </c>
      <c r="V324" s="414">
        <v>4</v>
      </c>
      <c r="W324" s="396">
        <v>1.115</v>
      </c>
      <c r="X324" s="396">
        <v>1</v>
      </c>
      <c r="Y324" s="396">
        <v>1.07</v>
      </c>
      <c r="Z324" s="263">
        <v>1.1</v>
      </c>
      <c r="AA324" s="263">
        <v>1.06</v>
      </c>
      <c r="AB324" s="417">
        <f t="shared" si="21"/>
        <v>39.050506</v>
      </c>
      <c r="AC324" s="419"/>
    </row>
    <row r="325" spans="1:29">
      <c r="A325" s="394" t="s">
        <v>12</v>
      </c>
      <c r="B325" s="395" t="s">
        <v>317</v>
      </c>
      <c r="C325" s="395" t="s">
        <v>318</v>
      </c>
      <c r="D325" s="395" t="s">
        <v>307</v>
      </c>
      <c r="E325" s="396" t="s">
        <v>242</v>
      </c>
      <c r="F325" s="397">
        <v>43778</v>
      </c>
      <c r="G325" s="263" t="s">
        <v>66</v>
      </c>
      <c r="H325" s="399" t="s">
        <v>203</v>
      </c>
      <c r="I325" s="76" t="s">
        <v>55</v>
      </c>
      <c r="J325" s="398">
        <v>4</v>
      </c>
      <c r="K325" s="398">
        <v>14</v>
      </c>
      <c r="L325" s="401">
        <v>1999</v>
      </c>
      <c r="M325" s="401">
        <v>5</v>
      </c>
      <c r="N325" s="263">
        <v>13</v>
      </c>
      <c r="O325" s="263">
        <v>6</v>
      </c>
      <c r="P325" s="263">
        <v>40</v>
      </c>
      <c r="Q325" s="413" t="s">
        <v>52</v>
      </c>
      <c r="R325" s="413">
        <f t="shared" si="22"/>
        <v>7</v>
      </c>
      <c r="S325" s="263" t="s">
        <v>52</v>
      </c>
      <c r="T325" s="406" t="s">
        <v>53</v>
      </c>
      <c r="U325" s="263" t="s">
        <v>119</v>
      </c>
      <c r="V325" s="414">
        <v>4</v>
      </c>
      <c r="W325" s="396">
        <v>1.115</v>
      </c>
      <c r="X325" s="396">
        <v>1</v>
      </c>
      <c r="Y325" s="396">
        <v>1.07</v>
      </c>
      <c r="Z325" s="263">
        <v>1.1</v>
      </c>
      <c r="AA325" s="263">
        <v>1.06</v>
      </c>
      <c r="AB325" s="417">
        <f t="shared" si="21"/>
        <v>42.1196512</v>
      </c>
      <c r="AC325" s="419"/>
    </row>
    <row r="326" spans="1:29">
      <c r="A326" s="394" t="s">
        <v>12</v>
      </c>
      <c r="B326" s="395" t="s">
        <v>317</v>
      </c>
      <c r="C326" s="395" t="s">
        <v>318</v>
      </c>
      <c r="D326" s="395" t="s">
        <v>307</v>
      </c>
      <c r="E326" s="396" t="s">
        <v>242</v>
      </c>
      <c r="F326" s="397">
        <v>103572</v>
      </c>
      <c r="G326" s="263" t="s">
        <v>66</v>
      </c>
      <c r="H326" s="399" t="s">
        <v>208</v>
      </c>
      <c r="I326" s="76" t="s">
        <v>55</v>
      </c>
      <c r="J326" s="398">
        <v>4</v>
      </c>
      <c r="K326" s="398">
        <v>40</v>
      </c>
      <c r="L326" s="401">
        <v>2006</v>
      </c>
      <c r="M326" s="401">
        <v>4</v>
      </c>
      <c r="N326" s="263">
        <v>40</v>
      </c>
      <c r="O326" s="263">
        <v>2</v>
      </c>
      <c r="P326" s="263">
        <v>117</v>
      </c>
      <c r="Q326" s="413" t="s">
        <v>52</v>
      </c>
      <c r="R326" s="413">
        <f t="shared" si="22"/>
        <v>38</v>
      </c>
      <c r="S326" s="263" t="s">
        <v>52</v>
      </c>
      <c r="T326" s="406" t="s">
        <v>61</v>
      </c>
      <c r="U326" s="263" t="s">
        <v>74</v>
      </c>
      <c r="V326" s="414">
        <v>4</v>
      </c>
      <c r="W326" s="396">
        <v>1.1325</v>
      </c>
      <c r="X326" s="396">
        <v>1.5</v>
      </c>
      <c r="Y326" s="396">
        <v>1.07</v>
      </c>
      <c r="Z326" s="263">
        <v>1.1</v>
      </c>
      <c r="AA326" s="263">
        <v>1.03</v>
      </c>
      <c r="AB326" s="417">
        <f t="shared" si="21"/>
        <v>85.5769629</v>
      </c>
      <c r="AC326" s="419"/>
    </row>
    <row r="327" spans="1:29">
      <c r="A327" s="394" t="s">
        <v>12</v>
      </c>
      <c r="B327" s="395" t="s">
        <v>317</v>
      </c>
      <c r="C327" s="395" t="s">
        <v>318</v>
      </c>
      <c r="D327" s="395" t="s">
        <v>307</v>
      </c>
      <c r="E327" s="396" t="s">
        <v>242</v>
      </c>
      <c r="F327" s="397">
        <v>101762</v>
      </c>
      <c r="G327" s="263" t="s">
        <v>66</v>
      </c>
      <c r="H327" s="399" t="s">
        <v>230</v>
      </c>
      <c r="I327" s="76" t="s">
        <v>55</v>
      </c>
      <c r="J327" s="398">
        <v>4</v>
      </c>
      <c r="K327" s="398">
        <v>40</v>
      </c>
      <c r="L327" s="401">
        <v>1975</v>
      </c>
      <c r="M327" s="401">
        <v>4</v>
      </c>
      <c r="N327" s="263">
        <v>40</v>
      </c>
      <c r="O327" s="263">
        <v>27</v>
      </c>
      <c r="P327" s="263">
        <v>139</v>
      </c>
      <c r="Q327" s="413" t="s">
        <v>52</v>
      </c>
      <c r="R327" s="413">
        <f t="shared" si="22"/>
        <v>13</v>
      </c>
      <c r="S327" s="263" t="s">
        <v>52</v>
      </c>
      <c r="T327" s="406" t="s">
        <v>53</v>
      </c>
      <c r="U327" s="263" t="s">
        <v>138</v>
      </c>
      <c r="V327" s="414">
        <v>4</v>
      </c>
      <c r="W327" s="396">
        <v>1.1</v>
      </c>
      <c r="X327" s="396">
        <v>1</v>
      </c>
      <c r="Y327" s="396">
        <v>1.07</v>
      </c>
      <c r="Z327" s="263">
        <v>1.1</v>
      </c>
      <c r="AA327" s="263">
        <v>1.03</v>
      </c>
      <c r="AB327" s="417">
        <f t="shared" si="21"/>
        <v>159.782458</v>
      </c>
      <c r="AC327" s="419"/>
    </row>
    <row r="328" spans="1:29">
      <c r="A328" s="394" t="s">
        <v>12</v>
      </c>
      <c r="B328" s="395" t="s">
        <v>317</v>
      </c>
      <c r="C328" s="395" t="s">
        <v>318</v>
      </c>
      <c r="D328" s="395" t="s">
        <v>307</v>
      </c>
      <c r="E328" s="396" t="s">
        <v>242</v>
      </c>
      <c r="F328" s="397">
        <v>64103</v>
      </c>
      <c r="G328" s="263" t="s">
        <v>232</v>
      </c>
      <c r="H328" s="399" t="s">
        <v>233</v>
      </c>
      <c r="I328" s="407" t="s">
        <v>57</v>
      </c>
      <c r="J328" s="398">
        <v>5</v>
      </c>
      <c r="K328" s="398">
        <v>30</v>
      </c>
      <c r="L328" s="401">
        <v>2003</v>
      </c>
      <c r="M328" s="401">
        <v>4</v>
      </c>
      <c r="N328" s="263">
        <v>28</v>
      </c>
      <c r="O328" s="263">
        <v>19</v>
      </c>
      <c r="P328" s="263">
        <v>113</v>
      </c>
      <c r="Q328" s="413" t="s">
        <v>52</v>
      </c>
      <c r="R328" s="413">
        <f t="shared" si="22"/>
        <v>9</v>
      </c>
      <c r="S328" s="263" t="s">
        <v>52</v>
      </c>
      <c r="T328" s="406" t="s">
        <v>53</v>
      </c>
      <c r="U328" s="263" t="s">
        <v>141</v>
      </c>
      <c r="V328" s="396">
        <v>5</v>
      </c>
      <c r="W328" s="396">
        <v>1.1</v>
      </c>
      <c r="X328" s="396">
        <v>1</v>
      </c>
      <c r="Y328" s="396">
        <v>1</v>
      </c>
      <c r="Z328" s="263">
        <v>1.1</v>
      </c>
      <c r="AA328" s="263">
        <v>1.03</v>
      </c>
      <c r="AB328" s="417">
        <f t="shared" si="21"/>
        <v>131.14475</v>
      </c>
      <c r="AC328" s="419"/>
    </row>
    <row r="329" spans="1:29">
      <c r="A329" s="394" t="s">
        <v>12</v>
      </c>
      <c r="B329" s="395" t="s">
        <v>317</v>
      </c>
      <c r="C329" s="395" t="s">
        <v>318</v>
      </c>
      <c r="D329" s="395" t="s">
        <v>307</v>
      </c>
      <c r="E329" s="396" t="s">
        <v>242</v>
      </c>
      <c r="F329" s="420">
        <v>64196</v>
      </c>
      <c r="G329" s="398" t="s">
        <v>49</v>
      </c>
      <c r="H329" s="399" t="s">
        <v>270</v>
      </c>
      <c r="I329" s="76" t="s">
        <v>55</v>
      </c>
      <c r="J329" s="398">
        <v>4</v>
      </c>
      <c r="K329" s="398">
        <v>40</v>
      </c>
      <c r="L329" s="401">
        <v>2003</v>
      </c>
      <c r="M329" s="401">
        <v>4</v>
      </c>
      <c r="N329" s="263">
        <v>22</v>
      </c>
      <c r="O329" s="263">
        <v>4</v>
      </c>
      <c r="P329" s="263">
        <v>54</v>
      </c>
      <c r="Q329" s="413" t="s">
        <v>52</v>
      </c>
      <c r="R329" s="413">
        <f t="shared" si="22"/>
        <v>18</v>
      </c>
      <c r="S329" s="263" t="s">
        <v>52</v>
      </c>
      <c r="T329" s="438" t="s">
        <v>53</v>
      </c>
      <c r="U329" s="263" t="s">
        <v>54</v>
      </c>
      <c r="V329" s="414">
        <v>4</v>
      </c>
      <c r="W329" s="396">
        <v>1.12</v>
      </c>
      <c r="X329" s="396">
        <v>1</v>
      </c>
      <c r="Y329" s="396">
        <v>1.07</v>
      </c>
      <c r="Z329" s="263">
        <v>1.1</v>
      </c>
      <c r="AA329" s="263">
        <v>1.03</v>
      </c>
      <c r="AB329" s="417">
        <f t="shared" si="21"/>
        <v>43.5461752</v>
      </c>
      <c r="AC329" s="419"/>
    </row>
    <row r="330" s="272" customFormat="1" spans="1:29">
      <c r="A330" s="401" t="s">
        <v>12</v>
      </c>
      <c r="B330" s="395" t="s">
        <v>322</v>
      </c>
      <c r="C330" s="395" t="s">
        <v>323</v>
      </c>
      <c r="D330" s="395" t="s">
        <v>307</v>
      </c>
      <c r="E330" s="396" t="s">
        <v>242</v>
      </c>
      <c r="F330" s="397">
        <v>101753</v>
      </c>
      <c r="G330" s="398" t="s">
        <v>66</v>
      </c>
      <c r="H330" s="399" t="s">
        <v>230</v>
      </c>
      <c r="I330" s="76" t="s">
        <v>55</v>
      </c>
      <c r="J330" s="398">
        <v>4</v>
      </c>
      <c r="K330" s="398">
        <v>40</v>
      </c>
      <c r="L330" s="401">
        <v>2000</v>
      </c>
      <c r="M330" s="263">
        <v>4</v>
      </c>
      <c r="N330" s="263">
        <v>39</v>
      </c>
      <c r="O330" s="263">
        <v>22</v>
      </c>
      <c r="P330" s="263">
        <v>123</v>
      </c>
      <c r="Q330" s="413" t="s">
        <v>52</v>
      </c>
      <c r="R330" s="413">
        <f t="shared" si="22"/>
        <v>17</v>
      </c>
      <c r="S330" s="263" t="s">
        <v>52</v>
      </c>
      <c r="T330" s="398" t="s">
        <v>53</v>
      </c>
      <c r="U330" s="263" t="s">
        <v>138</v>
      </c>
      <c r="V330" s="439">
        <v>4</v>
      </c>
      <c r="W330" s="396">
        <v>1.1</v>
      </c>
      <c r="X330" s="396">
        <v>1</v>
      </c>
      <c r="Y330" s="396">
        <v>1.07</v>
      </c>
      <c r="Z330" s="263">
        <v>1.1</v>
      </c>
      <c r="AA330" s="263">
        <v>1.03</v>
      </c>
      <c r="AB330" s="417">
        <f t="shared" si="21"/>
        <v>137.960878</v>
      </c>
      <c r="AC330" s="419"/>
    </row>
    <row r="331" s="272" customFormat="1" spans="1:29">
      <c r="A331" s="401" t="s">
        <v>12</v>
      </c>
      <c r="B331" s="395" t="s">
        <v>322</v>
      </c>
      <c r="C331" s="395" t="s">
        <v>323</v>
      </c>
      <c r="D331" s="395" t="s">
        <v>307</v>
      </c>
      <c r="E331" s="396" t="s">
        <v>242</v>
      </c>
      <c r="F331" s="397">
        <v>1147030</v>
      </c>
      <c r="G331" s="398" t="s">
        <v>49</v>
      </c>
      <c r="H331" s="400" t="s">
        <v>303</v>
      </c>
      <c r="I331" s="76" t="s">
        <v>55</v>
      </c>
      <c r="J331" s="398">
        <v>4</v>
      </c>
      <c r="K331" s="398">
        <v>40</v>
      </c>
      <c r="L331" s="401">
        <v>2011</v>
      </c>
      <c r="M331" s="263" t="s">
        <v>309</v>
      </c>
      <c r="N331" s="263"/>
      <c r="O331" s="263">
        <v>17</v>
      </c>
      <c r="P331" s="263">
        <v>20</v>
      </c>
      <c r="Q331" s="413" t="s">
        <v>68</v>
      </c>
      <c r="R331" s="413">
        <f t="shared" si="22"/>
        <v>-17</v>
      </c>
      <c r="S331" s="263" t="s">
        <v>122</v>
      </c>
      <c r="T331" s="398" t="s">
        <v>53</v>
      </c>
      <c r="U331" s="263" t="s">
        <v>54</v>
      </c>
      <c r="V331" s="439">
        <v>4</v>
      </c>
      <c r="W331" s="396">
        <v>1.12</v>
      </c>
      <c r="X331" s="396">
        <v>1</v>
      </c>
      <c r="Y331" s="396">
        <v>1.07</v>
      </c>
      <c r="Z331" s="263">
        <v>1.1</v>
      </c>
      <c r="AA331" s="263">
        <v>1</v>
      </c>
      <c r="AB331" s="417">
        <f>P331*X331*Y331*Z331</f>
        <v>23.54</v>
      </c>
      <c r="AC331" s="419"/>
    </row>
    <row r="332" s="272" customFormat="1" spans="1:29">
      <c r="A332" s="401" t="s">
        <v>12</v>
      </c>
      <c r="B332" s="395" t="s">
        <v>324</v>
      </c>
      <c r="C332" s="395" t="s">
        <v>325</v>
      </c>
      <c r="D332" s="395" t="s">
        <v>307</v>
      </c>
      <c r="E332" s="396" t="s">
        <v>242</v>
      </c>
      <c r="F332" s="397">
        <v>64284</v>
      </c>
      <c r="G332" s="401" t="s">
        <v>49</v>
      </c>
      <c r="H332" s="399" t="s">
        <v>152</v>
      </c>
      <c r="I332" s="76" t="s">
        <v>55</v>
      </c>
      <c r="J332" s="398">
        <v>4</v>
      </c>
      <c r="K332" s="398">
        <v>40</v>
      </c>
      <c r="L332" s="401">
        <v>2003</v>
      </c>
      <c r="M332" s="263">
        <v>4</v>
      </c>
      <c r="N332" s="263">
        <v>40</v>
      </c>
      <c r="O332" s="263">
        <v>19</v>
      </c>
      <c r="P332" s="263">
        <v>135</v>
      </c>
      <c r="Q332" s="413" t="s">
        <v>52</v>
      </c>
      <c r="R332" s="413">
        <f t="shared" si="22"/>
        <v>21</v>
      </c>
      <c r="S332" s="263" t="s">
        <v>52</v>
      </c>
      <c r="T332" s="398" t="s">
        <v>53</v>
      </c>
      <c r="U332" s="398" t="s">
        <v>54</v>
      </c>
      <c r="V332" s="439">
        <v>4</v>
      </c>
      <c r="W332" s="396">
        <v>1.12</v>
      </c>
      <c r="X332" s="396">
        <v>1</v>
      </c>
      <c r="Y332" s="396">
        <v>1.07</v>
      </c>
      <c r="Z332" s="263">
        <v>1.1</v>
      </c>
      <c r="AA332" s="263">
        <v>1.03</v>
      </c>
      <c r="AB332" s="417">
        <f>((O332*W332)+((N332-O332)/4))*V332*X332*Y332*Z332*AA332</f>
        <v>128.6503372</v>
      </c>
      <c r="AC332" s="419"/>
    </row>
    <row r="333" s="272" customFormat="1" spans="1:29">
      <c r="A333" s="401" t="s">
        <v>12</v>
      </c>
      <c r="B333" s="395" t="s">
        <v>324</v>
      </c>
      <c r="C333" s="395" t="s">
        <v>325</v>
      </c>
      <c r="D333" s="395" t="s">
        <v>307</v>
      </c>
      <c r="E333" s="396" t="s">
        <v>242</v>
      </c>
      <c r="F333" s="397">
        <v>1313482</v>
      </c>
      <c r="G333" s="398" t="s">
        <v>49</v>
      </c>
      <c r="H333" s="399" t="s">
        <v>166</v>
      </c>
      <c r="I333" s="76" t="s">
        <v>55</v>
      </c>
      <c r="J333" s="398">
        <v>4</v>
      </c>
      <c r="K333" s="398">
        <v>40</v>
      </c>
      <c r="L333" s="401">
        <v>2018</v>
      </c>
      <c r="M333" s="263" t="s">
        <v>309</v>
      </c>
      <c r="N333" s="263"/>
      <c r="O333" s="263"/>
      <c r="P333" s="263">
        <v>30</v>
      </c>
      <c r="Q333" s="413" t="s">
        <v>68</v>
      </c>
      <c r="R333" s="413">
        <f t="shared" si="22"/>
        <v>0</v>
      </c>
      <c r="S333" s="263" t="s">
        <v>122</v>
      </c>
      <c r="T333" s="398" t="s">
        <v>53</v>
      </c>
      <c r="U333" s="398" t="s">
        <v>54</v>
      </c>
      <c r="V333" s="439">
        <v>4</v>
      </c>
      <c r="W333" s="396">
        <v>1.12</v>
      </c>
      <c r="X333" s="396">
        <v>1</v>
      </c>
      <c r="Y333" s="396">
        <v>1.07</v>
      </c>
      <c r="Z333" s="263">
        <v>1.1</v>
      </c>
      <c r="AA333" s="263">
        <v>1</v>
      </c>
      <c r="AB333" s="417">
        <f>P333*X333*Y333*Z333</f>
        <v>35.31</v>
      </c>
      <c r="AC333" s="419"/>
    </row>
    <row r="334" s="272" customFormat="1" spans="1:29">
      <c r="A334" s="401" t="s">
        <v>12</v>
      </c>
      <c r="B334" s="395" t="s">
        <v>324</v>
      </c>
      <c r="C334" s="395" t="s">
        <v>325</v>
      </c>
      <c r="D334" s="395" t="s">
        <v>307</v>
      </c>
      <c r="E334" s="396" t="s">
        <v>242</v>
      </c>
      <c r="F334" s="397">
        <v>108262</v>
      </c>
      <c r="G334" s="398" t="s">
        <v>66</v>
      </c>
      <c r="H334" s="399" t="s">
        <v>230</v>
      </c>
      <c r="I334" s="76" t="s">
        <v>55</v>
      </c>
      <c r="J334" s="398">
        <v>4</v>
      </c>
      <c r="K334" s="398">
        <v>40</v>
      </c>
      <c r="L334" s="401">
        <v>2000</v>
      </c>
      <c r="M334" s="263">
        <v>3</v>
      </c>
      <c r="N334" s="263"/>
      <c r="O334" s="263">
        <v>31</v>
      </c>
      <c r="P334" s="263">
        <v>68</v>
      </c>
      <c r="Q334" s="413" t="s">
        <v>52</v>
      </c>
      <c r="R334" s="413">
        <f t="shared" si="22"/>
        <v>-31</v>
      </c>
      <c r="S334" s="263" t="s">
        <v>68</v>
      </c>
      <c r="T334" s="398" t="s">
        <v>53</v>
      </c>
      <c r="U334" s="263" t="s">
        <v>138</v>
      </c>
      <c r="V334" s="439">
        <v>4</v>
      </c>
      <c r="W334" s="396">
        <v>1.1</v>
      </c>
      <c r="X334" s="396">
        <v>1</v>
      </c>
      <c r="Y334" s="396">
        <v>1.07</v>
      </c>
      <c r="Z334" s="263">
        <v>1.1</v>
      </c>
      <c r="AA334" s="263">
        <v>1</v>
      </c>
      <c r="AB334" s="417">
        <f>((O334*W334)*X334*V334*Y334*Z334*AA334)</f>
        <v>160.5428</v>
      </c>
      <c r="AC334" s="419"/>
    </row>
    <row r="335" s="272" customFormat="1" spans="1:29">
      <c r="A335" s="401" t="s">
        <v>12</v>
      </c>
      <c r="B335" s="395" t="s">
        <v>326</v>
      </c>
      <c r="C335" s="395" t="s">
        <v>327</v>
      </c>
      <c r="D335" s="395" t="s">
        <v>307</v>
      </c>
      <c r="E335" s="396" t="s">
        <v>242</v>
      </c>
      <c r="F335" s="397">
        <v>150264</v>
      </c>
      <c r="G335" s="421" t="s">
        <v>49</v>
      </c>
      <c r="H335" s="399" t="s">
        <v>152</v>
      </c>
      <c r="I335" s="76" t="s">
        <v>55</v>
      </c>
      <c r="J335" s="398">
        <v>4</v>
      </c>
      <c r="K335" s="398">
        <v>40</v>
      </c>
      <c r="L335" s="401">
        <v>2011</v>
      </c>
      <c r="M335" s="263">
        <v>4</v>
      </c>
      <c r="N335" s="263">
        <v>40</v>
      </c>
      <c r="O335" s="263">
        <v>6</v>
      </c>
      <c r="P335" s="263">
        <v>102</v>
      </c>
      <c r="Q335" s="413" t="s">
        <v>68</v>
      </c>
      <c r="R335" s="413">
        <f t="shared" si="22"/>
        <v>34</v>
      </c>
      <c r="S335" s="263" t="s">
        <v>122</v>
      </c>
      <c r="T335" s="398" t="s">
        <v>53</v>
      </c>
      <c r="U335" s="398" t="s">
        <v>54</v>
      </c>
      <c r="V335" s="439">
        <v>4</v>
      </c>
      <c r="W335" s="396">
        <v>1.12</v>
      </c>
      <c r="X335" s="396">
        <v>1</v>
      </c>
      <c r="Y335" s="396">
        <v>1.07</v>
      </c>
      <c r="Z335" s="263">
        <v>1.1</v>
      </c>
      <c r="AA335" s="263">
        <v>1.03</v>
      </c>
      <c r="AB335" s="417">
        <f>P335*X335*Y335*Z335</f>
        <v>120.054</v>
      </c>
      <c r="AC335" s="419"/>
    </row>
    <row r="336" s="272" customFormat="1" spans="1:29">
      <c r="A336" s="401" t="s">
        <v>12</v>
      </c>
      <c r="B336" s="395" t="s">
        <v>326</v>
      </c>
      <c r="C336" s="395" t="s">
        <v>327</v>
      </c>
      <c r="D336" s="395" t="s">
        <v>307</v>
      </c>
      <c r="E336" s="396" t="s">
        <v>242</v>
      </c>
      <c r="F336" s="397">
        <v>19328</v>
      </c>
      <c r="G336" s="401" t="s">
        <v>49</v>
      </c>
      <c r="H336" s="399" t="s">
        <v>165</v>
      </c>
      <c r="I336" s="76" t="s">
        <v>55</v>
      </c>
      <c r="J336" s="398">
        <v>4</v>
      </c>
      <c r="K336" s="398">
        <v>40</v>
      </c>
      <c r="L336" s="401">
        <v>2000</v>
      </c>
      <c r="M336" s="263">
        <v>4</v>
      </c>
      <c r="N336" s="263">
        <v>40</v>
      </c>
      <c r="O336" s="263">
        <v>25</v>
      </c>
      <c r="P336" s="263">
        <v>147</v>
      </c>
      <c r="Q336" s="413" t="s">
        <v>52</v>
      </c>
      <c r="R336" s="413">
        <f t="shared" si="22"/>
        <v>15</v>
      </c>
      <c r="S336" s="263" t="s">
        <v>52</v>
      </c>
      <c r="T336" s="398" t="s">
        <v>53</v>
      </c>
      <c r="U336" s="398" t="s">
        <v>54</v>
      </c>
      <c r="V336" s="439">
        <v>4</v>
      </c>
      <c r="W336" s="396">
        <v>1.12</v>
      </c>
      <c r="X336" s="396">
        <v>1</v>
      </c>
      <c r="Y336" s="396">
        <v>1.07</v>
      </c>
      <c r="Z336" s="263">
        <v>1.1</v>
      </c>
      <c r="AA336" s="263">
        <v>1.03</v>
      </c>
      <c r="AB336" s="417">
        <f>((O336*W336)+((N336-O336)/4))*V336*X336*Y336*Z336*AA336</f>
        <v>153.96337</v>
      </c>
      <c r="AC336" s="419"/>
    </row>
    <row r="337" s="272" customFormat="1" spans="1:29">
      <c r="A337" s="401" t="s">
        <v>12</v>
      </c>
      <c r="B337" s="395" t="s">
        <v>326</v>
      </c>
      <c r="C337" s="395" t="s">
        <v>327</v>
      </c>
      <c r="D337" s="395" t="s">
        <v>307</v>
      </c>
      <c r="E337" s="396" t="s">
        <v>242</v>
      </c>
      <c r="F337" s="397">
        <v>101766</v>
      </c>
      <c r="G337" s="398" t="s">
        <v>66</v>
      </c>
      <c r="H337" s="399" t="s">
        <v>230</v>
      </c>
      <c r="I337" s="76" t="s">
        <v>55</v>
      </c>
      <c r="J337" s="398">
        <v>4</v>
      </c>
      <c r="K337" s="398">
        <v>40</v>
      </c>
      <c r="L337" s="401">
        <v>2000</v>
      </c>
      <c r="M337" s="263">
        <v>4</v>
      </c>
      <c r="N337" s="263">
        <v>40</v>
      </c>
      <c r="O337" s="263">
        <v>25</v>
      </c>
      <c r="P337" s="263">
        <v>130</v>
      </c>
      <c r="Q337" s="413" t="s">
        <v>52</v>
      </c>
      <c r="R337" s="413">
        <f t="shared" si="22"/>
        <v>15</v>
      </c>
      <c r="S337" s="263" t="s">
        <v>52</v>
      </c>
      <c r="T337" s="398" t="s">
        <v>53</v>
      </c>
      <c r="U337" s="263" t="s">
        <v>138</v>
      </c>
      <c r="V337" s="439">
        <v>4</v>
      </c>
      <c r="W337" s="396">
        <v>1.1</v>
      </c>
      <c r="X337" s="396">
        <v>1</v>
      </c>
      <c r="Y337" s="396">
        <v>1.07</v>
      </c>
      <c r="Z337" s="263">
        <v>1.1</v>
      </c>
      <c r="AA337" s="263">
        <v>1.03</v>
      </c>
      <c r="AB337" s="417">
        <f>((O337*W337)+((N337-O337)/4))*V337*X337*Y337*Z337*AA337</f>
        <v>151.53875</v>
      </c>
      <c r="AC337" s="419"/>
    </row>
    <row r="338" s="272" customFormat="1" spans="1:29">
      <c r="A338" s="401" t="s">
        <v>12</v>
      </c>
      <c r="B338" s="395" t="s">
        <v>328</v>
      </c>
      <c r="C338" s="395" t="s">
        <v>329</v>
      </c>
      <c r="D338" s="395" t="s">
        <v>307</v>
      </c>
      <c r="E338" s="396" t="s">
        <v>242</v>
      </c>
      <c r="F338" s="397">
        <v>1160947</v>
      </c>
      <c r="G338" s="421" t="s">
        <v>66</v>
      </c>
      <c r="H338" s="399" t="s">
        <v>198</v>
      </c>
      <c r="I338" s="76" t="s">
        <v>55</v>
      </c>
      <c r="J338" s="398">
        <v>4</v>
      </c>
      <c r="K338" s="398">
        <v>40</v>
      </c>
      <c r="L338" s="263">
        <v>2012</v>
      </c>
      <c r="M338" s="263">
        <v>4</v>
      </c>
      <c r="N338" s="263">
        <v>35</v>
      </c>
      <c r="O338" s="263">
        <v>10</v>
      </c>
      <c r="P338" s="263">
        <v>70</v>
      </c>
      <c r="Q338" s="413" t="s">
        <v>68</v>
      </c>
      <c r="R338" s="413">
        <f t="shared" si="22"/>
        <v>25</v>
      </c>
      <c r="S338" s="263" t="s">
        <v>122</v>
      </c>
      <c r="T338" s="398" t="s">
        <v>53</v>
      </c>
      <c r="U338" s="263" t="s">
        <v>83</v>
      </c>
      <c r="V338" s="439">
        <v>4</v>
      </c>
      <c r="W338" s="396">
        <v>1.1</v>
      </c>
      <c r="X338" s="396">
        <v>1</v>
      </c>
      <c r="Y338" s="396">
        <v>1.07</v>
      </c>
      <c r="Z338" s="263">
        <v>1.1</v>
      </c>
      <c r="AA338" s="263">
        <v>1.03</v>
      </c>
      <c r="AB338" s="417">
        <f>P338*X338*Y338*Z338</f>
        <v>82.39</v>
      </c>
      <c r="AC338" s="419"/>
    </row>
    <row r="339" s="272" customFormat="1" spans="1:29">
      <c r="A339" s="401" t="s">
        <v>12</v>
      </c>
      <c r="B339" s="395" t="s">
        <v>330</v>
      </c>
      <c r="C339" s="395" t="s">
        <v>331</v>
      </c>
      <c r="D339" s="395" t="s">
        <v>307</v>
      </c>
      <c r="E339" s="396" t="s">
        <v>242</v>
      </c>
      <c r="F339" s="397">
        <v>150263</v>
      </c>
      <c r="G339" s="398" t="s">
        <v>49</v>
      </c>
      <c r="H339" s="399" t="s">
        <v>152</v>
      </c>
      <c r="I339" s="76" t="s">
        <v>55</v>
      </c>
      <c r="J339" s="398">
        <v>4</v>
      </c>
      <c r="K339" s="398">
        <v>40</v>
      </c>
      <c r="L339" s="263">
        <v>2011</v>
      </c>
      <c r="M339" s="263">
        <v>4</v>
      </c>
      <c r="N339" s="263">
        <v>38</v>
      </c>
      <c r="O339" s="263">
        <v>19</v>
      </c>
      <c r="P339" s="263">
        <v>136</v>
      </c>
      <c r="Q339" s="413" t="s">
        <v>68</v>
      </c>
      <c r="R339" s="413">
        <f t="shared" si="22"/>
        <v>19</v>
      </c>
      <c r="S339" s="263" t="s">
        <v>122</v>
      </c>
      <c r="T339" s="398" t="s">
        <v>53</v>
      </c>
      <c r="U339" s="398" t="s">
        <v>54</v>
      </c>
      <c r="V339" s="439">
        <v>4</v>
      </c>
      <c r="W339" s="396">
        <v>1.12</v>
      </c>
      <c r="X339" s="396">
        <v>1</v>
      </c>
      <c r="Y339" s="396">
        <v>1.07</v>
      </c>
      <c r="Z339" s="263">
        <v>1.1</v>
      </c>
      <c r="AA339" s="263">
        <v>1.03</v>
      </c>
      <c r="AB339" s="417">
        <f>P339*X339*Y339*Z339</f>
        <v>160.072</v>
      </c>
      <c r="AC339" s="419"/>
    </row>
    <row r="340" s="272" customFormat="1" spans="1:29">
      <c r="A340" s="401" t="s">
        <v>12</v>
      </c>
      <c r="B340" s="395" t="s">
        <v>330</v>
      </c>
      <c r="C340" s="395" t="s">
        <v>331</v>
      </c>
      <c r="D340" s="395" t="s">
        <v>307</v>
      </c>
      <c r="E340" s="396" t="s">
        <v>242</v>
      </c>
      <c r="F340" s="397">
        <v>64358</v>
      </c>
      <c r="G340" s="263" t="s">
        <v>49</v>
      </c>
      <c r="H340" s="262" t="s">
        <v>165</v>
      </c>
      <c r="I340" s="76" t="s">
        <v>55</v>
      </c>
      <c r="J340" s="263">
        <v>4</v>
      </c>
      <c r="K340" s="398">
        <v>40</v>
      </c>
      <c r="L340" s="263">
        <v>2002</v>
      </c>
      <c r="M340" s="263" t="s">
        <v>309</v>
      </c>
      <c r="N340" s="263"/>
      <c r="O340" s="263">
        <v>4</v>
      </c>
      <c r="P340" s="263">
        <v>5</v>
      </c>
      <c r="Q340" s="413" t="s">
        <v>52</v>
      </c>
      <c r="R340" s="413">
        <f t="shared" si="22"/>
        <v>-4</v>
      </c>
      <c r="S340" s="263" t="s">
        <v>68</v>
      </c>
      <c r="T340" s="398" t="s">
        <v>53</v>
      </c>
      <c r="U340" s="398" t="s">
        <v>54</v>
      </c>
      <c r="V340" s="439">
        <v>4</v>
      </c>
      <c r="W340" s="396">
        <v>1.12</v>
      </c>
      <c r="X340" s="396">
        <v>1</v>
      </c>
      <c r="Y340" s="396">
        <v>1.07</v>
      </c>
      <c r="Z340" s="263">
        <v>1.1</v>
      </c>
      <c r="AA340" s="263">
        <v>1</v>
      </c>
      <c r="AB340" s="417">
        <f>((O340*W340)*X340*V340*Y340*Z340*AA340)</f>
        <v>21.09184</v>
      </c>
      <c r="AC340" s="419"/>
    </row>
    <row r="341" s="272" customFormat="1" spans="1:29">
      <c r="A341" s="401" t="s">
        <v>12</v>
      </c>
      <c r="B341" s="395" t="s">
        <v>330</v>
      </c>
      <c r="C341" s="395" t="s">
        <v>331</v>
      </c>
      <c r="D341" s="395" t="s">
        <v>307</v>
      </c>
      <c r="E341" s="396" t="s">
        <v>242</v>
      </c>
      <c r="F341" s="397">
        <v>101662</v>
      </c>
      <c r="G341" s="263" t="s">
        <v>66</v>
      </c>
      <c r="H341" s="262" t="s">
        <v>230</v>
      </c>
      <c r="I341" s="76" t="s">
        <v>55</v>
      </c>
      <c r="J341" s="263">
        <v>4</v>
      </c>
      <c r="K341" s="398">
        <v>40</v>
      </c>
      <c r="L341" s="263">
        <v>2001</v>
      </c>
      <c r="M341" s="263">
        <v>4</v>
      </c>
      <c r="N341" s="263">
        <v>40</v>
      </c>
      <c r="O341" s="263">
        <v>22</v>
      </c>
      <c r="P341" s="263">
        <v>156</v>
      </c>
      <c r="Q341" s="413" t="s">
        <v>52</v>
      </c>
      <c r="R341" s="413">
        <f t="shared" si="22"/>
        <v>18</v>
      </c>
      <c r="S341" s="263" t="s">
        <v>52</v>
      </c>
      <c r="T341" s="398" t="s">
        <v>53</v>
      </c>
      <c r="U341" s="263" t="s">
        <v>138</v>
      </c>
      <c r="V341" s="439">
        <v>4</v>
      </c>
      <c r="W341" s="396">
        <v>1.1</v>
      </c>
      <c r="X341" s="396">
        <v>1</v>
      </c>
      <c r="Y341" s="396">
        <v>1.07</v>
      </c>
      <c r="Z341" s="263">
        <v>1.1</v>
      </c>
      <c r="AA341" s="263">
        <v>1.03</v>
      </c>
      <c r="AB341" s="417">
        <f t="shared" ref="AB341:AB351" si="23">((O341*W341)+((N341-O341)/4))*V341*X341*Y341*Z341*AA341</f>
        <v>139.173188</v>
      </c>
      <c r="AC341" s="443"/>
    </row>
    <row r="342" spans="1:29">
      <c r="A342" s="422" t="s">
        <v>13</v>
      </c>
      <c r="B342" s="422" t="s">
        <v>332</v>
      </c>
      <c r="C342" s="422" t="s">
        <v>333</v>
      </c>
      <c r="D342" s="422" t="s">
        <v>334</v>
      </c>
      <c r="E342" s="423" t="s">
        <v>242</v>
      </c>
      <c r="F342" s="422">
        <v>16180</v>
      </c>
      <c r="G342" s="424" t="s">
        <v>49</v>
      </c>
      <c r="H342" s="192" t="s">
        <v>152</v>
      </c>
      <c r="I342" s="80" t="s">
        <v>55</v>
      </c>
      <c r="J342" s="424">
        <v>4</v>
      </c>
      <c r="K342" s="424">
        <v>100</v>
      </c>
      <c r="L342" s="422">
        <v>1979</v>
      </c>
      <c r="M342" s="422">
        <v>3</v>
      </c>
      <c r="N342" s="422">
        <v>102</v>
      </c>
      <c r="O342" s="422">
        <v>55</v>
      </c>
      <c r="P342" s="422">
        <v>346</v>
      </c>
      <c r="Q342" s="440" t="s">
        <v>52</v>
      </c>
      <c r="R342" s="440">
        <f t="shared" si="22"/>
        <v>47</v>
      </c>
      <c r="S342" s="267" t="s">
        <v>52</v>
      </c>
      <c r="T342" s="422" t="s">
        <v>53</v>
      </c>
      <c r="U342" s="422" t="s">
        <v>54</v>
      </c>
      <c r="V342" s="422">
        <v>4</v>
      </c>
      <c r="W342" s="422">
        <v>1.12</v>
      </c>
      <c r="X342" s="441">
        <v>1</v>
      </c>
      <c r="Y342" s="423">
        <v>1.07</v>
      </c>
      <c r="Z342" s="423">
        <v>1.1</v>
      </c>
      <c r="AA342" s="423">
        <v>1</v>
      </c>
      <c r="AB342" s="444">
        <f t="shared" si="23"/>
        <v>345.3318</v>
      </c>
      <c r="AC342" s="445">
        <f>SUM(AB342:AB369)</f>
        <v>7601.3631958</v>
      </c>
    </row>
    <row r="343" spans="1:29">
      <c r="A343" s="422" t="s">
        <v>13</v>
      </c>
      <c r="B343" s="422" t="s">
        <v>332</v>
      </c>
      <c r="C343" s="422" t="s">
        <v>333</v>
      </c>
      <c r="D343" s="422" t="s">
        <v>334</v>
      </c>
      <c r="E343" s="423" t="s">
        <v>242</v>
      </c>
      <c r="F343" s="422">
        <v>80829</v>
      </c>
      <c r="G343" s="424" t="s">
        <v>66</v>
      </c>
      <c r="H343" s="192" t="s">
        <v>161</v>
      </c>
      <c r="I343" s="434" t="s">
        <v>335</v>
      </c>
      <c r="J343" s="424">
        <v>4</v>
      </c>
      <c r="K343" s="424">
        <v>40</v>
      </c>
      <c r="L343" s="422">
        <v>1974</v>
      </c>
      <c r="M343" s="422">
        <v>4</v>
      </c>
      <c r="N343" s="422">
        <v>39</v>
      </c>
      <c r="O343" s="422">
        <v>19</v>
      </c>
      <c r="P343" s="422">
        <v>153</v>
      </c>
      <c r="Q343" s="440" t="s">
        <v>52</v>
      </c>
      <c r="R343" s="440">
        <f t="shared" si="22"/>
        <v>20</v>
      </c>
      <c r="S343" s="267" t="s">
        <v>52</v>
      </c>
      <c r="T343" s="422" t="s">
        <v>58</v>
      </c>
      <c r="U343" s="422" t="s">
        <v>72</v>
      </c>
      <c r="V343" s="422">
        <v>4</v>
      </c>
      <c r="W343" s="422">
        <v>1.125</v>
      </c>
      <c r="X343" s="441">
        <v>2</v>
      </c>
      <c r="Y343" s="423">
        <v>1</v>
      </c>
      <c r="Z343" s="423">
        <v>1.1</v>
      </c>
      <c r="AA343" s="423">
        <v>1.03</v>
      </c>
      <c r="AB343" s="444">
        <f t="shared" si="23"/>
        <v>239.063</v>
      </c>
      <c r="AC343" s="446"/>
    </row>
    <row r="344" spans="1:29">
      <c r="A344" s="422" t="s">
        <v>13</v>
      </c>
      <c r="B344" s="422" t="s">
        <v>332</v>
      </c>
      <c r="C344" s="422" t="s">
        <v>333</v>
      </c>
      <c r="D344" s="422" t="s">
        <v>334</v>
      </c>
      <c r="E344" s="423" t="s">
        <v>242</v>
      </c>
      <c r="F344" s="422">
        <v>16181</v>
      </c>
      <c r="G344" s="424" t="s">
        <v>49</v>
      </c>
      <c r="H344" s="192" t="s">
        <v>165</v>
      </c>
      <c r="I344" s="80" t="s">
        <v>55</v>
      </c>
      <c r="J344" s="424">
        <v>4</v>
      </c>
      <c r="K344" s="424">
        <v>100</v>
      </c>
      <c r="L344" s="422">
        <v>1981</v>
      </c>
      <c r="M344" s="422">
        <v>3</v>
      </c>
      <c r="N344" s="422">
        <v>101</v>
      </c>
      <c r="O344" s="422">
        <v>61</v>
      </c>
      <c r="P344" s="422">
        <v>361</v>
      </c>
      <c r="Q344" s="440" t="s">
        <v>52</v>
      </c>
      <c r="R344" s="440">
        <f t="shared" si="22"/>
        <v>40</v>
      </c>
      <c r="S344" s="267" t="s">
        <v>52</v>
      </c>
      <c r="T344" s="422" t="s">
        <v>53</v>
      </c>
      <c r="U344" s="422" t="s">
        <v>54</v>
      </c>
      <c r="V344" s="422">
        <v>4</v>
      </c>
      <c r="W344" s="422">
        <v>1.12</v>
      </c>
      <c r="X344" s="441">
        <v>1</v>
      </c>
      <c r="Y344" s="423">
        <v>1.07</v>
      </c>
      <c r="Z344" s="423">
        <v>1.1</v>
      </c>
      <c r="AA344" s="423">
        <v>1</v>
      </c>
      <c r="AB344" s="444">
        <f t="shared" si="23"/>
        <v>368.73056</v>
      </c>
      <c r="AC344" s="446"/>
    </row>
    <row r="345" spans="1:29">
      <c r="A345" s="422" t="s">
        <v>13</v>
      </c>
      <c r="B345" s="422" t="s">
        <v>332</v>
      </c>
      <c r="C345" s="422" t="s">
        <v>333</v>
      </c>
      <c r="D345" s="422" t="s">
        <v>334</v>
      </c>
      <c r="E345" s="423" t="s">
        <v>242</v>
      </c>
      <c r="F345" s="422">
        <v>16182</v>
      </c>
      <c r="G345" s="422" t="s">
        <v>49</v>
      </c>
      <c r="H345" s="192" t="s">
        <v>166</v>
      </c>
      <c r="I345" s="80" t="s">
        <v>55</v>
      </c>
      <c r="J345" s="424">
        <v>4</v>
      </c>
      <c r="K345" s="424">
        <v>40</v>
      </c>
      <c r="L345" s="422">
        <v>1979</v>
      </c>
      <c r="M345" s="422">
        <v>3</v>
      </c>
      <c r="N345" s="422">
        <v>36</v>
      </c>
      <c r="O345" s="422">
        <v>13</v>
      </c>
      <c r="P345" s="422">
        <v>108</v>
      </c>
      <c r="Q345" s="440" t="s">
        <v>52</v>
      </c>
      <c r="R345" s="440">
        <f t="shared" si="22"/>
        <v>23</v>
      </c>
      <c r="S345" s="267" t="s">
        <v>52</v>
      </c>
      <c r="T345" s="422" t="s">
        <v>53</v>
      </c>
      <c r="U345" s="422" t="s">
        <v>54</v>
      </c>
      <c r="V345" s="422">
        <v>4</v>
      </c>
      <c r="W345" s="422">
        <v>1.12</v>
      </c>
      <c r="X345" s="441">
        <v>1</v>
      </c>
      <c r="Y345" s="423">
        <v>1.07</v>
      </c>
      <c r="Z345" s="423">
        <v>1.1</v>
      </c>
      <c r="AA345" s="423">
        <v>1</v>
      </c>
      <c r="AB345" s="444">
        <f t="shared" si="23"/>
        <v>95.61948</v>
      </c>
      <c r="AC345" s="446"/>
    </row>
    <row r="346" spans="1:29">
      <c r="A346" s="422" t="s">
        <v>13</v>
      </c>
      <c r="B346" s="422" t="s">
        <v>332</v>
      </c>
      <c r="C346" s="422" t="s">
        <v>333</v>
      </c>
      <c r="D346" s="422" t="s">
        <v>334</v>
      </c>
      <c r="E346" s="423" t="s">
        <v>242</v>
      </c>
      <c r="F346" s="422">
        <v>16186</v>
      </c>
      <c r="G346" s="424" t="s">
        <v>66</v>
      </c>
      <c r="H346" s="192" t="s">
        <v>195</v>
      </c>
      <c r="I346" s="80" t="s">
        <v>55</v>
      </c>
      <c r="J346" s="424">
        <v>4</v>
      </c>
      <c r="K346" s="424">
        <v>40</v>
      </c>
      <c r="L346" s="422">
        <v>1964</v>
      </c>
      <c r="M346" s="422">
        <v>4</v>
      </c>
      <c r="N346" s="422">
        <v>46</v>
      </c>
      <c r="O346" s="422">
        <v>12</v>
      </c>
      <c r="P346" s="422">
        <v>112</v>
      </c>
      <c r="Q346" s="440" t="s">
        <v>52</v>
      </c>
      <c r="R346" s="440">
        <f t="shared" si="22"/>
        <v>34</v>
      </c>
      <c r="S346" s="267" t="s">
        <v>52</v>
      </c>
      <c r="T346" s="422" t="s">
        <v>58</v>
      </c>
      <c r="U346" s="422" t="s">
        <v>107</v>
      </c>
      <c r="V346" s="422">
        <v>4</v>
      </c>
      <c r="W346" s="422">
        <v>1.1325</v>
      </c>
      <c r="X346" s="441">
        <v>2</v>
      </c>
      <c r="Y346" s="423">
        <v>1.07</v>
      </c>
      <c r="Z346" s="423">
        <v>1.1</v>
      </c>
      <c r="AA346" s="423">
        <v>1.03</v>
      </c>
      <c r="AB346" s="444">
        <f t="shared" si="23"/>
        <v>214.2394232</v>
      </c>
      <c r="AC346" s="446"/>
    </row>
    <row r="347" spans="1:29">
      <c r="A347" s="422" t="s">
        <v>13</v>
      </c>
      <c r="B347" s="422" t="s">
        <v>332</v>
      </c>
      <c r="C347" s="422" t="s">
        <v>333</v>
      </c>
      <c r="D347" s="422" t="s">
        <v>334</v>
      </c>
      <c r="E347" s="423" t="s">
        <v>242</v>
      </c>
      <c r="F347" s="422">
        <v>16183</v>
      </c>
      <c r="G347" s="424" t="s">
        <v>66</v>
      </c>
      <c r="H347" s="192" t="s">
        <v>336</v>
      </c>
      <c r="I347" s="80" t="s">
        <v>55</v>
      </c>
      <c r="J347" s="424">
        <v>4</v>
      </c>
      <c r="K347" s="424">
        <v>40</v>
      </c>
      <c r="L347" s="422">
        <v>1966</v>
      </c>
      <c r="M347" s="422">
        <v>4</v>
      </c>
      <c r="N347" s="422">
        <v>42</v>
      </c>
      <c r="O347" s="422">
        <v>16</v>
      </c>
      <c r="P347" s="422">
        <v>115</v>
      </c>
      <c r="Q347" s="440" t="s">
        <v>52</v>
      </c>
      <c r="R347" s="440">
        <f t="shared" si="22"/>
        <v>26</v>
      </c>
      <c r="S347" s="267" t="s">
        <v>52</v>
      </c>
      <c r="T347" s="422" t="s">
        <v>53</v>
      </c>
      <c r="U347" s="422" t="s">
        <v>119</v>
      </c>
      <c r="V347" s="422">
        <v>4</v>
      </c>
      <c r="W347" s="422">
        <v>1.115</v>
      </c>
      <c r="X347" s="441">
        <v>1</v>
      </c>
      <c r="Y347" s="423">
        <v>1.07</v>
      </c>
      <c r="Z347" s="423">
        <v>1.1</v>
      </c>
      <c r="AA347" s="423">
        <v>1.03</v>
      </c>
      <c r="AB347" s="444">
        <f t="shared" si="23"/>
        <v>118.0305016</v>
      </c>
      <c r="AC347" s="446"/>
    </row>
    <row r="348" spans="1:29">
      <c r="A348" s="422" t="s">
        <v>13</v>
      </c>
      <c r="B348" s="422" t="s">
        <v>332</v>
      </c>
      <c r="C348" s="422" t="s">
        <v>333</v>
      </c>
      <c r="D348" s="422" t="s">
        <v>334</v>
      </c>
      <c r="E348" s="423" t="s">
        <v>242</v>
      </c>
      <c r="F348" s="422">
        <v>80827</v>
      </c>
      <c r="G348" s="422" t="s">
        <v>66</v>
      </c>
      <c r="H348" s="192" t="s">
        <v>208</v>
      </c>
      <c r="I348" s="80" t="s">
        <v>55</v>
      </c>
      <c r="J348" s="424">
        <v>4</v>
      </c>
      <c r="K348" s="424">
        <v>50</v>
      </c>
      <c r="L348" s="422">
        <v>1974</v>
      </c>
      <c r="M348" s="422">
        <v>3</v>
      </c>
      <c r="N348" s="422">
        <v>54</v>
      </c>
      <c r="O348" s="422">
        <v>8</v>
      </c>
      <c r="P348" s="422">
        <v>95</v>
      </c>
      <c r="Q348" s="440" t="s">
        <v>52</v>
      </c>
      <c r="R348" s="440">
        <f t="shared" si="22"/>
        <v>46</v>
      </c>
      <c r="S348" s="267" t="s">
        <v>52</v>
      </c>
      <c r="T348" s="422" t="s">
        <v>61</v>
      </c>
      <c r="U348" s="422" t="s">
        <v>74</v>
      </c>
      <c r="V348" s="422">
        <v>4</v>
      </c>
      <c r="W348" s="422">
        <v>1.1325</v>
      </c>
      <c r="X348" s="441">
        <v>1.5</v>
      </c>
      <c r="Y348" s="423">
        <v>1.07</v>
      </c>
      <c r="Z348" s="423">
        <v>1.1</v>
      </c>
      <c r="AA348" s="423">
        <v>1</v>
      </c>
      <c r="AB348" s="444">
        <f t="shared" si="23"/>
        <v>145.19472</v>
      </c>
      <c r="AC348" s="446"/>
    </row>
    <row r="349" spans="1:29">
      <c r="A349" s="422" t="s">
        <v>13</v>
      </c>
      <c r="B349" s="422" t="s">
        <v>332</v>
      </c>
      <c r="C349" s="422" t="s">
        <v>333</v>
      </c>
      <c r="D349" s="422" t="s">
        <v>334</v>
      </c>
      <c r="E349" s="423" t="s">
        <v>242</v>
      </c>
      <c r="F349" s="422">
        <v>16185</v>
      </c>
      <c r="G349" s="424" t="s">
        <v>66</v>
      </c>
      <c r="H349" s="192" t="s">
        <v>230</v>
      </c>
      <c r="I349" s="434" t="s">
        <v>337</v>
      </c>
      <c r="J349" s="424">
        <v>4</v>
      </c>
      <c r="K349" s="424">
        <v>80</v>
      </c>
      <c r="L349" s="422">
        <v>1965</v>
      </c>
      <c r="M349" s="422">
        <v>4</v>
      </c>
      <c r="N349" s="422">
        <v>64</v>
      </c>
      <c r="O349" s="422">
        <v>29</v>
      </c>
      <c r="P349" s="422">
        <v>191</v>
      </c>
      <c r="Q349" s="440" t="s">
        <v>52</v>
      </c>
      <c r="R349" s="440">
        <f t="shared" si="22"/>
        <v>35</v>
      </c>
      <c r="S349" s="267" t="s">
        <v>52</v>
      </c>
      <c r="T349" s="422" t="s">
        <v>53</v>
      </c>
      <c r="U349" s="422" t="s">
        <v>138</v>
      </c>
      <c r="V349" s="422">
        <v>4</v>
      </c>
      <c r="W349" s="422">
        <v>1.1</v>
      </c>
      <c r="X349" s="441">
        <v>1</v>
      </c>
      <c r="Y349" s="423">
        <v>1.07</v>
      </c>
      <c r="Z349" s="423">
        <v>1.1</v>
      </c>
      <c r="AA349" s="423">
        <v>1.03</v>
      </c>
      <c r="AB349" s="444">
        <f t="shared" si="23"/>
        <v>197.121606</v>
      </c>
      <c r="AC349" s="446"/>
    </row>
    <row r="350" spans="1:29">
      <c r="A350" s="422" t="s">
        <v>13</v>
      </c>
      <c r="B350" s="422" t="s">
        <v>338</v>
      </c>
      <c r="C350" s="422" t="s">
        <v>334</v>
      </c>
      <c r="D350" s="422" t="s">
        <v>334</v>
      </c>
      <c r="E350" s="423" t="s">
        <v>48</v>
      </c>
      <c r="F350" s="422">
        <v>55813</v>
      </c>
      <c r="G350" s="424" t="s">
        <v>66</v>
      </c>
      <c r="H350" s="192" t="s">
        <v>161</v>
      </c>
      <c r="I350" s="80" t="s">
        <v>55</v>
      </c>
      <c r="J350" s="424">
        <v>4</v>
      </c>
      <c r="K350" s="424">
        <v>40</v>
      </c>
      <c r="L350" s="422">
        <v>1977</v>
      </c>
      <c r="M350" s="422">
        <v>3</v>
      </c>
      <c r="N350" s="422">
        <v>57</v>
      </c>
      <c r="O350" s="422">
        <v>18</v>
      </c>
      <c r="P350" s="422">
        <v>150</v>
      </c>
      <c r="Q350" s="440" t="s">
        <v>52</v>
      </c>
      <c r="R350" s="440">
        <f t="shared" si="22"/>
        <v>39</v>
      </c>
      <c r="S350" s="267" t="s">
        <v>52</v>
      </c>
      <c r="T350" s="422" t="s">
        <v>58</v>
      </c>
      <c r="U350" s="422" t="s">
        <v>72</v>
      </c>
      <c r="V350" s="422">
        <v>4</v>
      </c>
      <c r="W350" s="422">
        <v>1.125</v>
      </c>
      <c r="X350" s="441">
        <v>2</v>
      </c>
      <c r="Y350" s="423">
        <v>1.07</v>
      </c>
      <c r="Z350" s="423">
        <v>1</v>
      </c>
      <c r="AA350" s="423">
        <v>1</v>
      </c>
      <c r="AB350" s="444">
        <f t="shared" si="23"/>
        <v>256.8</v>
      </c>
      <c r="AC350" s="446"/>
    </row>
    <row r="351" spans="1:29">
      <c r="A351" s="422" t="s">
        <v>13</v>
      </c>
      <c r="B351" s="422" t="s">
        <v>338</v>
      </c>
      <c r="C351" s="422" t="s">
        <v>334</v>
      </c>
      <c r="D351" s="422" t="s">
        <v>334</v>
      </c>
      <c r="E351" s="423" t="s">
        <v>48</v>
      </c>
      <c r="F351" s="422">
        <v>34671</v>
      </c>
      <c r="G351" s="424" t="s">
        <v>49</v>
      </c>
      <c r="H351" s="192" t="s">
        <v>172</v>
      </c>
      <c r="I351" s="80" t="s">
        <v>55</v>
      </c>
      <c r="J351" s="424">
        <v>5</v>
      </c>
      <c r="K351" s="424">
        <v>70</v>
      </c>
      <c r="L351" s="422">
        <v>1967</v>
      </c>
      <c r="M351" s="422">
        <v>4</v>
      </c>
      <c r="N351" s="422">
        <v>76</v>
      </c>
      <c r="O351" s="422">
        <v>59</v>
      </c>
      <c r="P351" s="422">
        <v>350</v>
      </c>
      <c r="Q351" s="440" t="s">
        <v>52</v>
      </c>
      <c r="R351" s="440">
        <f t="shared" si="22"/>
        <v>17</v>
      </c>
      <c r="S351" s="267" t="s">
        <v>52</v>
      </c>
      <c r="T351" s="422" t="s">
        <v>53</v>
      </c>
      <c r="U351" s="422" t="s">
        <v>90</v>
      </c>
      <c r="V351" s="422">
        <v>5</v>
      </c>
      <c r="W351" s="422">
        <v>1.12</v>
      </c>
      <c r="X351" s="441">
        <v>1</v>
      </c>
      <c r="Y351" s="423">
        <v>1.07</v>
      </c>
      <c r="Z351" s="423">
        <v>1</v>
      </c>
      <c r="AA351" s="423">
        <v>1.03</v>
      </c>
      <c r="AB351" s="444">
        <f t="shared" si="23"/>
        <v>387.553465</v>
      </c>
      <c r="AC351" s="446"/>
    </row>
    <row r="352" spans="1:29">
      <c r="A352" s="422" t="s">
        <v>13</v>
      </c>
      <c r="B352" s="422" t="s">
        <v>338</v>
      </c>
      <c r="C352" s="422" t="s">
        <v>334</v>
      </c>
      <c r="D352" s="422" t="s">
        <v>334</v>
      </c>
      <c r="E352" s="423" t="s">
        <v>48</v>
      </c>
      <c r="F352" s="422">
        <v>2525</v>
      </c>
      <c r="G352" s="424" t="s">
        <v>66</v>
      </c>
      <c r="H352" s="192" t="s">
        <v>173</v>
      </c>
      <c r="I352" s="80" t="s">
        <v>55</v>
      </c>
      <c r="J352" s="424">
        <v>4</v>
      </c>
      <c r="K352" s="424">
        <v>40</v>
      </c>
      <c r="L352" s="422">
        <v>1972</v>
      </c>
      <c r="M352" s="422">
        <v>3</v>
      </c>
      <c r="N352" s="422">
        <v>44</v>
      </c>
      <c r="O352" s="422">
        <v>50</v>
      </c>
      <c r="P352" s="422">
        <v>267</v>
      </c>
      <c r="Q352" s="440" t="s">
        <v>52</v>
      </c>
      <c r="R352" s="440">
        <f t="shared" si="22"/>
        <v>-6</v>
      </c>
      <c r="S352" s="267" t="s">
        <v>68</v>
      </c>
      <c r="T352" s="422" t="s">
        <v>61</v>
      </c>
      <c r="U352" s="422" t="s">
        <v>95</v>
      </c>
      <c r="V352" s="422">
        <v>5</v>
      </c>
      <c r="W352" s="422">
        <v>1.066</v>
      </c>
      <c r="X352" s="441">
        <v>1.5</v>
      </c>
      <c r="Y352" s="423">
        <v>1.07</v>
      </c>
      <c r="Z352" s="423">
        <v>1</v>
      </c>
      <c r="AA352" s="423">
        <v>1</v>
      </c>
      <c r="AB352" s="444">
        <f>((O352*W352)*X352*V352*Y352*Z352*AA352)</f>
        <v>427.7325</v>
      </c>
      <c r="AC352" s="446"/>
    </row>
    <row r="353" spans="1:29">
      <c r="A353" s="422" t="s">
        <v>13</v>
      </c>
      <c r="B353" s="422" t="s">
        <v>338</v>
      </c>
      <c r="C353" s="422" t="s">
        <v>334</v>
      </c>
      <c r="D353" s="422" t="s">
        <v>334</v>
      </c>
      <c r="E353" s="423" t="s">
        <v>48</v>
      </c>
      <c r="F353" s="422">
        <v>302525</v>
      </c>
      <c r="G353" s="422" t="s">
        <v>49</v>
      </c>
      <c r="H353" s="192" t="s">
        <v>173</v>
      </c>
      <c r="I353" s="80" t="s">
        <v>55</v>
      </c>
      <c r="J353" s="424">
        <v>4</v>
      </c>
      <c r="K353" s="424">
        <v>40</v>
      </c>
      <c r="L353" s="422">
        <v>1972</v>
      </c>
      <c r="M353" s="422">
        <v>2</v>
      </c>
      <c r="N353" s="422">
        <v>45</v>
      </c>
      <c r="O353" s="422">
        <v>39</v>
      </c>
      <c r="P353" s="422">
        <v>268</v>
      </c>
      <c r="Q353" s="440" t="s">
        <v>52</v>
      </c>
      <c r="R353" s="440">
        <f t="shared" si="22"/>
        <v>6</v>
      </c>
      <c r="S353" s="267" t="s">
        <v>52</v>
      </c>
      <c r="T353" s="422" t="s">
        <v>61</v>
      </c>
      <c r="U353" s="422" t="s">
        <v>95</v>
      </c>
      <c r="V353" s="422">
        <v>5</v>
      </c>
      <c r="W353" s="422">
        <v>1.066</v>
      </c>
      <c r="X353" s="441">
        <v>1.5</v>
      </c>
      <c r="Y353" s="423">
        <v>1.07</v>
      </c>
      <c r="Z353" s="423">
        <v>1</v>
      </c>
      <c r="AA353" s="423">
        <v>0.9</v>
      </c>
      <c r="AB353" s="444">
        <f>((O353*W353)+((N353-O353)/4))*V353*X353*Y353*Z353*AA353</f>
        <v>311.101965</v>
      </c>
      <c r="AC353" s="446"/>
    </row>
    <row r="354" spans="1:29">
      <c r="A354" s="422" t="s">
        <v>13</v>
      </c>
      <c r="B354" s="422" t="s">
        <v>338</v>
      </c>
      <c r="C354" s="422" t="s">
        <v>334</v>
      </c>
      <c r="D354" s="422" t="s">
        <v>334</v>
      </c>
      <c r="E354" s="423" t="s">
        <v>48</v>
      </c>
      <c r="F354" s="422">
        <v>114061</v>
      </c>
      <c r="G354" s="425" t="s">
        <v>66</v>
      </c>
      <c r="H354" s="105" t="s">
        <v>189</v>
      </c>
      <c r="I354" s="80" t="s">
        <v>55</v>
      </c>
      <c r="J354" s="424">
        <v>4</v>
      </c>
      <c r="K354" s="424">
        <v>50</v>
      </c>
      <c r="L354" s="422">
        <v>2009</v>
      </c>
      <c r="M354" s="422">
        <v>3</v>
      </c>
      <c r="N354" s="422">
        <v>51</v>
      </c>
      <c r="O354" s="422">
        <v>15</v>
      </c>
      <c r="P354" s="422">
        <v>151</v>
      </c>
      <c r="Q354" s="440" t="s">
        <v>68</v>
      </c>
      <c r="R354" s="440">
        <f t="shared" si="22"/>
        <v>36</v>
      </c>
      <c r="S354" s="267" t="s">
        <v>122</v>
      </c>
      <c r="T354" s="422" t="s">
        <v>53</v>
      </c>
      <c r="U354" s="422" t="s">
        <v>83</v>
      </c>
      <c r="V354" s="422">
        <v>4</v>
      </c>
      <c r="W354" s="422">
        <v>1.1</v>
      </c>
      <c r="X354" s="441">
        <v>1</v>
      </c>
      <c r="Y354" s="423">
        <v>1.07</v>
      </c>
      <c r="Z354" s="423">
        <v>1</v>
      </c>
      <c r="AA354" s="423">
        <v>1</v>
      </c>
      <c r="AB354" s="444">
        <f>P354*X354*Y354*Z354</f>
        <v>161.57</v>
      </c>
      <c r="AC354" s="446"/>
    </row>
    <row r="355" spans="1:29">
      <c r="A355" s="422" t="s">
        <v>13</v>
      </c>
      <c r="B355" s="422" t="s">
        <v>338</v>
      </c>
      <c r="C355" s="422" t="s">
        <v>334</v>
      </c>
      <c r="D355" s="422" t="s">
        <v>334</v>
      </c>
      <c r="E355" s="423" t="s">
        <v>48</v>
      </c>
      <c r="F355" s="422">
        <v>66655</v>
      </c>
      <c r="G355" s="422" t="s">
        <v>49</v>
      </c>
      <c r="H355" s="192" t="s">
        <v>283</v>
      </c>
      <c r="I355" s="435" t="s">
        <v>335</v>
      </c>
      <c r="J355" s="424">
        <v>4</v>
      </c>
      <c r="K355" s="424">
        <v>40</v>
      </c>
      <c r="L355" s="422">
        <v>2002</v>
      </c>
      <c r="M355" s="422">
        <v>3</v>
      </c>
      <c r="N355" s="422">
        <v>35</v>
      </c>
      <c r="O355" s="422">
        <v>24</v>
      </c>
      <c r="P355" s="422">
        <v>119</v>
      </c>
      <c r="Q355" s="440" t="s">
        <v>52</v>
      </c>
      <c r="R355" s="440">
        <f t="shared" si="22"/>
        <v>11</v>
      </c>
      <c r="S355" s="267" t="s">
        <v>52</v>
      </c>
      <c r="T355" s="422" t="s">
        <v>61</v>
      </c>
      <c r="U355" s="422" t="s">
        <v>95</v>
      </c>
      <c r="V355" s="422">
        <v>5</v>
      </c>
      <c r="W355" s="422">
        <v>1.066</v>
      </c>
      <c r="X355" s="441">
        <v>1.5</v>
      </c>
      <c r="Y355" s="423">
        <v>1</v>
      </c>
      <c r="Z355" s="423">
        <v>1</v>
      </c>
      <c r="AA355" s="423">
        <v>1</v>
      </c>
      <c r="AB355" s="444">
        <f>((O355*W355)+((N355-O355)/4))*V355*X355*Y355*Z355*AA355</f>
        <v>212.505</v>
      </c>
      <c r="AC355" s="446"/>
    </row>
    <row r="356" spans="1:29">
      <c r="A356" s="422" t="s">
        <v>13</v>
      </c>
      <c r="B356" s="422" t="s">
        <v>338</v>
      </c>
      <c r="C356" s="422" t="s">
        <v>334</v>
      </c>
      <c r="D356" s="422" t="s">
        <v>334</v>
      </c>
      <c r="E356" s="423" t="s">
        <v>48</v>
      </c>
      <c r="F356" s="422">
        <v>16334</v>
      </c>
      <c r="G356" s="422" t="s">
        <v>66</v>
      </c>
      <c r="H356" s="192" t="s">
        <v>198</v>
      </c>
      <c r="I356" s="434" t="s">
        <v>337</v>
      </c>
      <c r="J356" s="424">
        <v>4</v>
      </c>
      <c r="K356" s="424">
        <v>80</v>
      </c>
      <c r="L356" s="422">
        <v>1960</v>
      </c>
      <c r="M356" s="422">
        <v>3</v>
      </c>
      <c r="N356" s="422">
        <v>71</v>
      </c>
      <c r="O356" s="422">
        <v>31</v>
      </c>
      <c r="P356" s="422">
        <v>194</v>
      </c>
      <c r="Q356" s="440" t="s">
        <v>52</v>
      </c>
      <c r="R356" s="440">
        <f t="shared" si="22"/>
        <v>40</v>
      </c>
      <c r="S356" s="267" t="s">
        <v>52</v>
      </c>
      <c r="T356" s="422" t="s">
        <v>53</v>
      </c>
      <c r="U356" s="422" t="s">
        <v>83</v>
      </c>
      <c r="V356" s="422">
        <v>4</v>
      </c>
      <c r="W356" s="422">
        <v>1.1</v>
      </c>
      <c r="X356" s="441">
        <v>1</v>
      </c>
      <c r="Y356" s="423">
        <v>1.07</v>
      </c>
      <c r="Z356" s="423">
        <v>1</v>
      </c>
      <c r="AA356" s="423">
        <v>1</v>
      </c>
      <c r="AB356" s="444">
        <f>((O356*W356)+((N356-O356)/4))*V356*X356*Y356*Z356*AA356</f>
        <v>188.748</v>
      </c>
      <c r="AC356" s="446"/>
    </row>
    <row r="357" spans="1:29">
      <c r="A357" s="422" t="s">
        <v>13</v>
      </c>
      <c r="B357" s="422" t="s">
        <v>338</v>
      </c>
      <c r="C357" s="422" t="s">
        <v>334</v>
      </c>
      <c r="D357" s="422" t="s">
        <v>334</v>
      </c>
      <c r="E357" s="423" t="s">
        <v>48</v>
      </c>
      <c r="F357" s="422">
        <v>1155725</v>
      </c>
      <c r="G357" s="424" t="s">
        <v>66</v>
      </c>
      <c r="H357" s="192" t="s">
        <v>339</v>
      </c>
      <c r="I357" s="80" t="s">
        <v>55</v>
      </c>
      <c r="J357" s="424">
        <v>4</v>
      </c>
      <c r="K357" s="424">
        <v>40</v>
      </c>
      <c r="L357" s="422">
        <v>1960</v>
      </c>
      <c r="M357" s="422">
        <v>3</v>
      </c>
      <c r="N357" s="422">
        <v>40</v>
      </c>
      <c r="O357" s="422">
        <v>25</v>
      </c>
      <c r="P357" s="422">
        <v>103</v>
      </c>
      <c r="Q357" s="440" t="s">
        <v>52</v>
      </c>
      <c r="R357" s="440">
        <f t="shared" si="22"/>
        <v>15</v>
      </c>
      <c r="S357" s="267" t="s">
        <v>52</v>
      </c>
      <c r="T357" s="422" t="s">
        <v>53</v>
      </c>
      <c r="U357" s="422" t="s">
        <v>119</v>
      </c>
      <c r="V357" s="422">
        <v>4</v>
      </c>
      <c r="W357" s="422">
        <v>1.115</v>
      </c>
      <c r="X357" s="441">
        <v>1</v>
      </c>
      <c r="Y357" s="423">
        <v>1.07</v>
      </c>
      <c r="Z357" s="423">
        <v>1</v>
      </c>
      <c r="AA357" s="423">
        <v>1</v>
      </c>
      <c r="AB357" s="444">
        <f>((O357*W357)+((N357-O357)/4))*V357*X357*Y357*Z357*AA357</f>
        <v>135.355</v>
      </c>
      <c r="AC357" s="446"/>
    </row>
    <row r="358" spans="1:29">
      <c r="A358" s="422" t="s">
        <v>13</v>
      </c>
      <c r="B358" s="422" t="s">
        <v>338</v>
      </c>
      <c r="C358" s="422" t="s">
        <v>334</v>
      </c>
      <c r="D358" s="422" t="s">
        <v>334</v>
      </c>
      <c r="E358" s="423" t="s">
        <v>48</v>
      </c>
      <c r="F358" s="422">
        <v>16338</v>
      </c>
      <c r="G358" s="424" t="s">
        <v>66</v>
      </c>
      <c r="H358" s="192" t="s">
        <v>336</v>
      </c>
      <c r="I358" s="80" t="s">
        <v>55</v>
      </c>
      <c r="J358" s="424">
        <v>4</v>
      </c>
      <c r="K358" s="424">
        <v>40</v>
      </c>
      <c r="L358" s="422">
        <v>1992</v>
      </c>
      <c r="M358" s="422">
        <v>3</v>
      </c>
      <c r="N358" s="422">
        <v>40</v>
      </c>
      <c r="O358" s="422">
        <v>20</v>
      </c>
      <c r="P358" s="422">
        <v>134</v>
      </c>
      <c r="Q358" s="440" t="s">
        <v>52</v>
      </c>
      <c r="R358" s="440">
        <f t="shared" si="22"/>
        <v>20</v>
      </c>
      <c r="S358" s="267" t="s">
        <v>52</v>
      </c>
      <c r="T358" s="422" t="s">
        <v>53</v>
      </c>
      <c r="U358" s="422" t="s">
        <v>119</v>
      </c>
      <c r="V358" s="422">
        <v>4</v>
      </c>
      <c r="W358" s="422">
        <v>1.115</v>
      </c>
      <c r="X358" s="441">
        <v>1</v>
      </c>
      <c r="Y358" s="423">
        <v>1.07</v>
      </c>
      <c r="Z358" s="423">
        <v>1</v>
      </c>
      <c r="AA358" s="423">
        <v>1</v>
      </c>
      <c r="AB358" s="444">
        <f>((O358*W358)+((N358-O358)/4))*V358*X358*Y358*Z358*AA358</f>
        <v>116.844</v>
      </c>
      <c r="AC358" s="446"/>
    </row>
    <row r="359" spans="1:29">
      <c r="A359" s="422" t="s">
        <v>13</v>
      </c>
      <c r="B359" s="422" t="s">
        <v>338</v>
      </c>
      <c r="C359" s="422" t="s">
        <v>334</v>
      </c>
      <c r="D359" s="422" t="s">
        <v>334</v>
      </c>
      <c r="E359" s="423" t="s">
        <v>48</v>
      </c>
      <c r="F359" s="422">
        <v>55811</v>
      </c>
      <c r="G359" s="422" t="s">
        <v>66</v>
      </c>
      <c r="H359" s="192" t="s">
        <v>208</v>
      </c>
      <c r="I359" s="80" t="s">
        <v>55</v>
      </c>
      <c r="J359" s="424">
        <v>4</v>
      </c>
      <c r="K359" s="424">
        <v>50</v>
      </c>
      <c r="L359" s="422">
        <v>1960</v>
      </c>
      <c r="M359" s="422">
        <v>3</v>
      </c>
      <c r="N359" s="422">
        <v>50</v>
      </c>
      <c r="O359" s="422">
        <v>20</v>
      </c>
      <c r="P359" s="422">
        <v>136</v>
      </c>
      <c r="Q359" s="440" t="s">
        <v>52</v>
      </c>
      <c r="R359" s="440">
        <f t="shared" si="22"/>
        <v>30</v>
      </c>
      <c r="S359" s="267" t="s">
        <v>52</v>
      </c>
      <c r="T359" s="422" t="s">
        <v>61</v>
      </c>
      <c r="U359" s="422" t="s">
        <v>74</v>
      </c>
      <c r="V359" s="422">
        <v>4</v>
      </c>
      <c r="W359" s="422">
        <v>1.1325</v>
      </c>
      <c r="X359" s="441">
        <v>1.5</v>
      </c>
      <c r="Y359" s="423">
        <v>1.07</v>
      </c>
      <c r="Z359" s="423">
        <v>1</v>
      </c>
      <c r="AA359" s="423">
        <v>1</v>
      </c>
      <c r="AB359" s="444">
        <f>((O359*W359)+((N359-O359)/4))*V359*X359*Y359*Z359*AA359</f>
        <v>193.563</v>
      </c>
      <c r="AC359" s="446"/>
    </row>
    <row r="360" spans="1:29">
      <c r="A360" s="422" t="s">
        <v>13</v>
      </c>
      <c r="B360" s="422" t="s">
        <v>338</v>
      </c>
      <c r="C360" s="422" t="s">
        <v>334</v>
      </c>
      <c r="D360" s="422" t="s">
        <v>334</v>
      </c>
      <c r="E360" s="423" t="s">
        <v>48</v>
      </c>
      <c r="F360" s="422">
        <v>1314376</v>
      </c>
      <c r="G360" s="425" t="s">
        <v>49</v>
      </c>
      <c r="H360" s="105" t="s">
        <v>229</v>
      </c>
      <c r="I360" s="80" t="s">
        <v>55</v>
      </c>
      <c r="J360" s="424">
        <v>5</v>
      </c>
      <c r="K360" s="424">
        <v>40</v>
      </c>
      <c r="L360" s="422">
        <v>2014</v>
      </c>
      <c r="M360" s="422" t="s">
        <v>340</v>
      </c>
      <c r="N360" s="422">
        <v>36</v>
      </c>
      <c r="O360" s="422">
        <v>0</v>
      </c>
      <c r="P360" s="422">
        <v>114</v>
      </c>
      <c r="Q360" s="440" t="s">
        <v>68</v>
      </c>
      <c r="R360" s="440">
        <f t="shared" si="22"/>
        <v>36</v>
      </c>
      <c r="S360" s="267" t="s">
        <v>122</v>
      </c>
      <c r="T360" s="422" t="s">
        <v>130</v>
      </c>
      <c r="U360" s="422" t="s">
        <v>133</v>
      </c>
      <c r="V360" s="422">
        <v>5</v>
      </c>
      <c r="W360" s="422">
        <v>1.065</v>
      </c>
      <c r="X360" s="441">
        <v>4.5</v>
      </c>
      <c r="Y360" s="423">
        <v>1.07</v>
      </c>
      <c r="Z360" s="423">
        <v>1</v>
      </c>
      <c r="AA360" s="423" t="s">
        <v>340</v>
      </c>
      <c r="AB360" s="444">
        <f>P360*X360*Y360*Z360</f>
        <v>548.91</v>
      </c>
      <c r="AC360" s="446"/>
    </row>
    <row r="361" spans="1:29">
      <c r="A361" s="422" t="s">
        <v>13</v>
      </c>
      <c r="B361" s="422" t="s">
        <v>338</v>
      </c>
      <c r="C361" s="422" t="s">
        <v>334</v>
      </c>
      <c r="D361" s="422" t="s">
        <v>334</v>
      </c>
      <c r="E361" s="423" t="s">
        <v>48</v>
      </c>
      <c r="F361" s="422">
        <v>16336</v>
      </c>
      <c r="G361" s="424" t="s">
        <v>66</v>
      </c>
      <c r="H361" s="192" t="s">
        <v>230</v>
      </c>
      <c r="I361" s="434" t="s">
        <v>337</v>
      </c>
      <c r="J361" s="424">
        <v>4</v>
      </c>
      <c r="K361" s="424">
        <v>100</v>
      </c>
      <c r="L361" s="422">
        <v>1960</v>
      </c>
      <c r="M361" s="422">
        <v>3</v>
      </c>
      <c r="N361" s="422">
        <v>99</v>
      </c>
      <c r="O361" s="422">
        <v>52</v>
      </c>
      <c r="P361" s="422">
        <v>317</v>
      </c>
      <c r="Q361" s="440" t="s">
        <v>52</v>
      </c>
      <c r="R361" s="440">
        <f t="shared" si="22"/>
        <v>47</v>
      </c>
      <c r="S361" s="267" t="s">
        <v>52</v>
      </c>
      <c r="T361" s="422" t="s">
        <v>53</v>
      </c>
      <c r="U361" s="422" t="s">
        <v>138</v>
      </c>
      <c r="V361" s="422">
        <v>4</v>
      </c>
      <c r="W361" s="422">
        <v>1.1</v>
      </c>
      <c r="X361" s="441">
        <v>1</v>
      </c>
      <c r="Y361" s="423">
        <v>1.07</v>
      </c>
      <c r="Z361" s="423">
        <v>1</v>
      </c>
      <c r="AA361" s="423">
        <v>1</v>
      </c>
      <c r="AB361" s="444">
        <f>((O361*W361)+((N361-O361)/4))*V361*X361*Y361*Z361*AA361</f>
        <v>295.106</v>
      </c>
      <c r="AC361" s="446"/>
    </row>
    <row r="362" spans="1:29">
      <c r="A362" s="422" t="s">
        <v>13</v>
      </c>
      <c r="B362" s="422" t="s">
        <v>341</v>
      </c>
      <c r="C362" s="422" t="s">
        <v>342</v>
      </c>
      <c r="D362" s="422" t="s">
        <v>334</v>
      </c>
      <c r="E362" s="423" t="s">
        <v>242</v>
      </c>
      <c r="F362" s="422">
        <v>4056</v>
      </c>
      <c r="G362" s="424" t="s">
        <v>49</v>
      </c>
      <c r="H362" s="192" t="s">
        <v>153</v>
      </c>
      <c r="I362" s="435" t="s">
        <v>335</v>
      </c>
      <c r="J362" s="424">
        <v>5</v>
      </c>
      <c r="K362" s="424">
        <v>50</v>
      </c>
      <c r="L362" s="422">
        <v>1970</v>
      </c>
      <c r="M362" s="422">
        <v>4</v>
      </c>
      <c r="N362" s="422">
        <v>50</v>
      </c>
      <c r="O362" s="422">
        <v>35</v>
      </c>
      <c r="P362" s="422">
        <v>242</v>
      </c>
      <c r="Q362" s="440" t="s">
        <v>52</v>
      </c>
      <c r="R362" s="440">
        <f t="shared" si="22"/>
        <v>15</v>
      </c>
      <c r="S362" s="267" t="s">
        <v>52</v>
      </c>
      <c r="T362" s="422" t="s">
        <v>58</v>
      </c>
      <c r="U362" s="422" t="s">
        <v>59</v>
      </c>
      <c r="V362" s="422">
        <v>5</v>
      </c>
      <c r="W362" s="422">
        <v>1.05</v>
      </c>
      <c r="X362" s="441">
        <v>2</v>
      </c>
      <c r="Y362" s="423">
        <v>1</v>
      </c>
      <c r="Z362" s="423">
        <v>1.1</v>
      </c>
      <c r="AA362" s="423">
        <v>1.03</v>
      </c>
      <c r="AB362" s="444">
        <f>((O362*W362)+((N362-O362)/4))*V362*X362*Y362*Z362*AA362</f>
        <v>458.865</v>
      </c>
      <c r="AC362" s="446"/>
    </row>
    <row r="363" spans="1:29">
      <c r="A363" s="422" t="s">
        <v>13</v>
      </c>
      <c r="B363" s="422" t="s">
        <v>341</v>
      </c>
      <c r="C363" s="422" t="s">
        <v>342</v>
      </c>
      <c r="D363" s="422" t="s">
        <v>334</v>
      </c>
      <c r="E363" s="423" t="s">
        <v>242</v>
      </c>
      <c r="F363" s="422">
        <v>1265146</v>
      </c>
      <c r="G363" s="424" t="s">
        <v>49</v>
      </c>
      <c r="H363" s="105" t="s">
        <v>159</v>
      </c>
      <c r="I363" s="435" t="s">
        <v>335</v>
      </c>
      <c r="J363" s="424">
        <v>4</v>
      </c>
      <c r="K363" s="424">
        <v>40</v>
      </c>
      <c r="L363" s="422">
        <v>2013</v>
      </c>
      <c r="M363" s="422">
        <v>3</v>
      </c>
      <c r="N363" s="422">
        <v>36</v>
      </c>
      <c r="O363" s="422">
        <v>13</v>
      </c>
      <c r="P363" s="422">
        <v>103</v>
      </c>
      <c r="Q363" s="440" t="s">
        <v>68</v>
      </c>
      <c r="R363" s="440">
        <f t="shared" si="22"/>
        <v>23</v>
      </c>
      <c r="S363" s="267" t="s">
        <v>122</v>
      </c>
      <c r="T363" s="422" t="s">
        <v>61</v>
      </c>
      <c r="U363" s="422" t="s">
        <v>59</v>
      </c>
      <c r="V363" s="422">
        <v>4</v>
      </c>
      <c r="W363" s="422">
        <v>1.1325</v>
      </c>
      <c r="X363" s="441">
        <v>1.5</v>
      </c>
      <c r="Y363" s="423">
        <v>1</v>
      </c>
      <c r="Z363" s="423">
        <v>1.1</v>
      </c>
      <c r="AA363" s="423">
        <v>1</v>
      </c>
      <c r="AB363" s="444">
        <f>P363*X363*Y363*Z363</f>
        <v>169.95</v>
      </c>
      <c r="AC363" s="446"/>
    </row>
    <row r="364" spans="1:29">
      <c r="A364" s="422" t="s">
        <v>13</v>
      </c>
      <c r="B364" s="422" t="s">
        <v>341</v>
      </c>
      <c r="C364" s="422" t="s">
        <v>342</v>
      </c>
      <c r="D364" s="422" t="s">
        <v>334</v>
      </c>
      <c r="E364" s="423" t="s">
        <v>242</v>
      </c>
      <c r="F364" s="422">
        <v>54400</v>
      </c>
      <c r="G364" s="424" t="s">
        <v>164</v>
      </c>
      <c r="H364" s="192" t="s">
        <v>161</v>
      </c>
      <c r="I364" s="435" t="s">
        <v>335</v>
      </c>
      <c r="J364" s="424">
        <v>5</v>
      </c>
      <c r="K364" s="424">
        <v>50</v>
      </c>
      <c r="L364" s="422">
        <v>1999</v>
      </c>
      <c r="M364" s="422">
        <v>4</v>
      </c>
      <c r="N364" s="422">
        <v>50</v>
      </c>
      <c r="O364" s="422">
        <v>20</v>
      </c>
      <c r="P364" s="422">
        <v>170</v>
      </c>
      <c r="Q364" s="440" t="s">
        <v>52</v>
      </c>
      <c r="R364" s="440">
        <f t="shared" si="22"/>
        <v>30</v>
      </c>
      <c r="S364" s="267" t="s">
        <v>52</v>
      </c>
      <c r="T364" s="422" t="s">
        <v>58</v>
      </c>
      <c r="U364" s="422" t="s">
        <v>72</v>
      </c>
      <c r="V364" s="422">
        <v>4</v>
      </c>
      <c r="W364" s="422">
        <v>1.125</v>
      </c>
      <c r="X364" s="441">
        <v>2</v>
      </c>
      <c r="Y364" s="423">
        <v>1</v>
      </c>
      <c r="Z364" s="423">
        <v>1.1</v>
      </c>
      <c r="AA364" s="423">
        <v>1.03</v>
      </c>
      <c r="AB364" s="444">
        <f t="shared" ref="AB364:AB371" si="24">((O364*W364)+((N364-O364)/4))*V364*X364*Y364*Z364*AA364</f>
        <v>271.92</v>
      </c>
      <c r="AC364" s="446"/>
    </row>
    <row r="365" spans="1:29">
      <c r="A365" s="422" t="s">
        <v>13</v>
      </c>
      <c r="B365" s="422" t="s">
        <v>341</v>
      </c>
      <c r="C365" s="422" t="s">
        <v>342</v>
      </c>
      <c r="D365" s="422" t="s">
        <v>334</v>
      </c>
      <c r="E365" s="423" t="s">
        <v>242</v>
      </c>
      <c r="F365" s="422">
        <v>354400</v>
      </c>
      <c r="G365" s="426" t="s">
        <v>75</v>
      </c>
      <c r="H365" s="192" t="s">
        <v>161</v>
      </c>
      <c r="I365" s="435" t="s">
        <v>335</v>
      </c>
      <c r="J365" s="424">
        <v>5</v>
      </c>
      <c r="K365" s="424">
        <v>50</v>
      </c>
      <c r="L365" s="422">
        <v>2000</v>
      </c>
      <c r="M365" s="422">
        <v>3</v>
      </c>
      <c r="N365" s="422">
        <v>50</v>
      </c>
      <c r="O365" s="422">
        <v>20</v>
      </c>
      <c r="P365" s="422">
        <v>170</v>
      </c>
      <c r="Q365" s="440" t="s">
        <v>52</v>
      </c>
      <c r="R365" s="440">
        <f t="shared" si="22"/>
        <v>30</v>
      </c>
      <c r="S365" s="267" t="s">
        <v>52</v>
      </c>
      <c r="T365" s="422" t="s">
        <v>58</v>
      </c>
      <c r="U365" s="422" t="s">
        <v>72</v>
      </c>
      <c r="V365" s="426">
        <v>5</v>
      </c>
      <c r="W365" s="422">
        <v>1.125</v>
      </c>
      <c r="X365" s="441">
        <v>2</v>
      </c>
      <c r="Y365" s="423">
        <v>1</v>
      </c>
      <c r="Z365" s="423">
        <v>1.1</v>
      </c>
      <c r="AA365" s="423">
        <v>1</v>
      </c>
      <c r="AB365" s="444">
        <f t="shared" si="24"/>
        <v>330</v>
      </c>
      <c r="AC365" s="446"/>
    </row>
    <row r="366" spans="1:29">
      <c r="A366" s="422" t="s">
        <v>13</v>
      </c>
      <c r="B366" s="422" t="s">
        <v>341</v>
      </c>
      <c r="C366" s="422" t="s">
        <v>342</v>
      </c>
      <c r="D366" s="422" t="s">
        <v>334</v>
      </c>
      <c r="E366" s="423" t="s">
        <v>242</v>
      </c>
      <c r="F366" s="422">
        <v>62880</v>
      </c>
      <c r="G366" s="424" t="s">
        <v>66</v>
      </c>
      <c r="H366" s="192" t="s">
        <v>343</v>
      </c>
      <c r="I366" s="80" t="s">
        <v>55</v>
      </c>
      <c r="J366" s="424">
        <v>4</v>
      </c>
      <c r="K366" s="424">
        <v>40</v>
      </c>
      <c r="L366" s="422">
        <v>2001</v>
      </c>
      <c r="M366" s="422">
        <v>3</v>
      </c>
      <c r="N366" s="422">
        <v>40</v>
      </c>
      <c r="O366" s="422">
        <v>10</v>
      </c>
      <c r="P366" s="422">
        <v>148</v>
      </c>
      <c r="Q366" s="440" t="s">
        <v>52</v>
      </c>
      <c r="R366" s="440">
        <f t="shared" si="22"/>
        <v>30</v>
      </c>
      <c r="S366" s="267" t="s">
        <v>52</v>
      </c>
      <c r="T366" s="422" t="s">
        <v>61</v>
      </c>
      <c r="U366" s="422" t="s">
        <v>59</v>
      </c>
      <c r="V366" s="422">
        <v>4</v>
      </c>
      <c r="W366" s="422">
        <v>1.1325</v>
      </c>
      <c r="X366" s="441">
        <v>1.5</v>
      </c>
      <c r="Y366" s="423">
        <v>1.07</v>
      </c>
      <c r="Z366" s="423">
        <v>1.1</v>
      </c>
      <c r="AA366" s="423">
        <v>1</v>
      </c>
      <c r="AB366" s="444">
        <f t="shared" si="24"/>
        <v>132.94215</v>
      </c>
      <c r="AC366" s="446"/>
    </row>
    <row r="367" spans="1:29">
      <c r="A367" s="422" t="s">
        <v>13</v>
      </c>
      <c r="B367" s="422" t="s">
        <v>341</v>
      </c>
      <c r="C367" s="422" t="s">
        <v>342</v>
      </c>
      <c r="D367" s="422" t="s">
        <v>334</v>
      </c>
      <c r="E367" s="423" t="s">
        <v>242</v>
      </c>
      <c r="F367" s="422">
        <v>62779</v>
      </c>
      <c r="G367" s="424" t="s">
        <v>49</v>
      </c>
      <c r="H367" s="192" t="s">
        <v>177</v>
      </c>
      <c r="I367" s="435" t="s">
        <v>335</v>
      </c>
      <c r="J367" s="424">
        <v>5</v>
      </c>
      <c r="K367" s="424">
        <v>40</v>
      </c>
      <c r="L367" s="422">
        <v>2001</v>
      </c>
      <c r="M367" s="422">
        <v>3</v>
      </c>
      <c r="N367" s="422">
        <v>40</v>
      </c>
      <c r="O367" s="422">
        <v>18</v>
      </c>
      <c r="P367" s="422">
        <v>141</v>
      </c>
      <c r="Q367" s="440" t="s">
        <v>52</v>
      </c>
      <c r="R367" s="440">
        <f t="shared" si="22"/>
        <v>22</v>
      </c>
      <c r="S367" s="267" t="s">
        <v>52</v>
      </c>
      <c r="T367" s="422" t="s">
        <v>61</v>
      </c>
      <c r="U367" s="422" t="s">
        <v>95</v>
      </c>
      <c r="V367" s="422">
        <v>5</v>
      </c>
      <c r="W367" s="422">
        <v>1.066</v>
      </c>
      <c r="X367" s="441">
        <v>1.5</v>
      </c>
      <c r="Y367" s="423">
        <v>1</v>
      </c>
      <c r="Z367" s="423">
        <v>1.1</v>
      </c>
      <c r="AA367" s="423">
        <v>1</v>
      </c>
      <c r="AB367" s="444">
        <f t="shared" si="24"/>
        <v>203.676</v>
      </c>
      <c r="AC367" s="446"/>
    </row>
    <row r="368" spans="1:29">
      <c r="A368" s="422" t="s">
        <v>13</v>
      </c>
      <c r="B368" s="422" t="s">
        <v>341</v>
      </c>
      <c r="C368" s="422" t="s">
        <v>342</v>
      </c>
      <c r="D368" s="422" t="s">
        <v>334</v>
      </c>
      <c r="E368" s="423" t="s">
        <v>242</v>
      </c>
      <c r="F368" s="422">
        <v>54396</v>
      </c>
      <c r="G368" s="424" t="s">
        <v>49</v>
      </c>
      <c r="H368" s="192" t="s">
        <v>257</v>
      </c>
      <c r="I368" s="435" t="s">
        <v>335</v>
      </c>
      <c r="J368" s="424">
        <v>5</v>
      </c>
      <c r="K368" s="424">
        <v>50</v>
      </c>
      <c r="L368" s="422">
        <v>1999</v>
      </c>
      <c r="M368" s="422">
        <v>4</v>
      </c>
      <c r="N368" s="422">
        <v>50</v>
      </c>
      <c r="O368" s="422">
        <v>30</v>
      </c>
      <c r="P368" s="422">
        <v>265</v>
      </c>
      <c r="Q368" s="440" t="s">
        <v>52</v>
      </c>
      <c r="R368" s="440">
        <f t="shared" si="22"/>
        <v>20</v>
      </c>
      <c r="S368" s="267" t="s">
        <v>52</v>
      </c>
      <c r="T368" s="422" t="s">
        <v>130</v>
      </c>
      <c r="U368" s="422" t="s">
        <v>133</v>
      </c>
      <c r="V368" s="422">
        <v>5</v>
      </c>
      <c r="W368" s="422">
        <v>1.065</v>
      </c>
      <c r="X368" s="441">
        <v>4.5</v>
      </c>
      <c r="Y368" s="423">
        <v>1</v>
      </c>
      <c r="Z368" s="423">
        <v>1.1</v>
      </c>
      <c r="AA368" s="423">
        <v>1.03</v>
      </c>
      <c r="AB368" s="444">
        <f t="shared" si="24"/>
        <v>941.947875</v>
      </c>
      <c r="AC368" s="446"/>
    </row>
    <row r="369" spans="1:29">
      <c r="A369" s="422" t="s">
        <v>13</v>
      </c>
      <c r="B369" s="422" t="s">
        <v>341</v>
      </c>
      <c r="C369" s="422" t="s">
        <v>342</v>
      </c>
      <c r="D369" s="422" t="s">
        <v>334</v>
      </c>
      <c r="E369" s="423" t="s">
        <v>242</v>
      </c>
      <c r="F369" s="422">
        <v>362880</v>
      </c>
      <c r="G369" s="422" t="s">
        <v>49</v>
      </c>
      <c r="H369" s="192" t="s">
        <v>344</v>
      </c>
      <c r="I369" s="80" t="s">
        <v>55</v>
      </c>
      <c r="J369" s="424">
        <v>4</v>
      </c>
      <c r="K369" s="424">
        <v>40</v>
      </c>
      <c r="L369" s="422">
        <v>2001</v>
      </c>
      <c r="M369" s="422">
        <v>3</v>
      </c>
      <c r="N369" s="422">
        <v>40</v>
      </c>
      <c r="O369" s="422">
        <v>10</v>
      </c>
      <c r="P369" s="422">
        <v>148</v>
      </c>
      <c r="Q369" s="440" t="s">
        <v>52</v>
      </c>
      <c r="R369" s="440">
        <f t="shared" si="22"/>
        <v>30</v>
      </c>
      <c r="S369" s="267" t="s">
        <v>52</v>
      </c>
      <c r="T369" s="422" t="s">
        <v>61</v>
      </c>
      <c r="U369" s="422" t="s">
        <v>74</v>
      </c>
      <c r="V369" s="422">
        <v>4</v>
      </c>
      <c r="W369" s="422">
        <v>1.1325</v>
      </c>
      <c r="X369" s="441">
        <v>1.5</v>
      </c>
      <c r="Y369" s="423">
        <v>1.07</v>
      </c>
      <c r="Z369" s="423">
        <v>1.1</v>
      </c>
      <c r="AA369" s="423">
        <v>1</v>
      </c>
      <c r="AB369" s="444">
        <f t="shared" si="24"/>
        <v>132.94215</v>
      </c>
      <c r="AC369" s="447"/>
    </row>
    <row r="370" spans="1:29">
      <c r="A370" s="427" t="s">
        <v>14</v>
      </c>
      <c r="B370" s="427" t="s">
        <v>345</v>
      </c>
      <c r="C370" s="427" t="s">
        <v>345</v>
      </c>
      <c r="D370" s="427" t="s">
        <v>346</v>
      </c>
      <c r="E370" s="428" t="s">
        <v>242</v>
      </c>
      <c r="F370" s="429">
        <v>120346</v>
      </c>
      <c r="G370" s="430" t="s">
        <v>49</v>
      </c>
      <c r="H370" s="200" t="s">
        <v>152</v>
      </c>
      <c r="I370" s="436" t="s">
        <v>51</v>
      </c>
      <c r="J370" s="430">
        <v>4</v>
      </c>
      <c r="K370" s="430">
        <v>40</v>
      </c>
      <c r="L370" s="427">
        <v>1974</v>
      </c>
      <c r="M370" s="427">
        <v>3</v>
      </c>
      <c r="N370" s="428">
        <v>40</v>
      </c>
      <c r="O370" s="428">
        <v>3</v>
      </c>
      <c r="P370" s="428"/>
      <c r="Q370" s="442" t="s">
        <v>52</v>
      </c>
      <c r="R370" s="442">
        <f t="shared" si="22"/>
        <v>37</v>
      </c>
      <c r="S370" s="428" t="s">
        <v>52</v>
      </c>
      <c r="T370" s="428" t="s">
        <v>53</v>
      </c>
      <c r="U370" s="428" t="s">
        <v>54</v>
      </c>
      <c r="V370" s="428">
        <v>4</v>
      </c>
      <c r="W370" s="428">
        <v>1.12</v>
      </c>
      <c r="X370" s="428">
        <v>1</v>
      </c>
      <c r="Y370" s="428">
        <v>1</v>
      </c>
      <c r="Z370" s="448">
        <v>1.1</v>
      </c>
      <c r="AA370" s="428">
        <v>1</v>
      </c>
      <c r="AB370" s="449">
        <f t="shared" si="24"/>
        <v>55.484</v>
      </c>
      <c r="AC370" s="450">
        <f>SUM(AB370:AB443)</f>
        <v>10986.9367839</v>
      </c>
    </row>
    <row r="371" spans="1:29">
      <c r="A371" s="427" t="s">
        <v>14</v>
      </c>
      <c r="B371" s="427" t="s">
        <v>345</v>
      </c>
      <c r="C371" s="427" t="s">
        <v>345</v>
      </c>
      <c r="D371" s="427" t="s">
        <v>346</v>
      </c>
      <c r="E371" s="428" t="s">
        <v>242</v>
      </c>
      <c r="F371" s="429">
        <v>120346</v>
      </c>
      <c r="G371" s="430" t="s">
        <v>49</v>
      </c>
      <c r="H371" s="200" t="s">
        <v>152</v>
      </c>
      <c r="I371" s="436" t="s">
        <v>55</v>
      </c>
      <c r="J371" s="430">
        <v>4</v>
      </c>
      <c r="K371" s="430">
        <v>80</v>
      </c>
      <c r="L371" s="427">
        <v>1974</v>
      </c>
      <c r="M371" s="427">
        <v>3</v>
      </c>
      <c r="N371" s="428">
        <v>80</v>
      </c>
      <c r="O371" s="428">
        <v>48</v>
      </c>
      <c r="P371" s="428"/>
      <c r="Q371" s="442" t="s">
        <v>52</v>
      </c>
      <c r="R371" s="442">
        <f t="shared" si="22"/>
        <v>32</v>
      </c>
      <c r="S371" s="428" t="s">
        <v>52</v>
      </c>
      <c r="T371" s="428" t="s">
        <v>53</v>
      </c>
      <c r="U371" s="428" t="s">
        <v>54</v>
      </c>
      <c r="V371" s="428">
        <v>4</v>
      </c>
      <c r="W371" s="428">
        <v>1.12</v>
      </c>
      <c r="X371" s="428">
        <v>1</v>
      </c>
      <c r="Y371" s="428">
        <v>1.07</v>
      </c>
      <c r="Z371" s="448">
        <v>1.1</v>
      </c>
      <c r="AA371" s="428">
        <v>1</v>
      </c>
      <c r="AB371" s="449">
        <f t="shared" si="24"/>
        <v>290.76608</v>
      </c>
      <c r="AC371" s="451"/>
    </row>
    <row r="372" spans="1:29">
      <c r="A372" s="427" t="s">
        <v>14</v>
      </c>
      <c r="B372" s="427" t="s">
        <v>345</v>
      </c>
      <c r="C372" s="427" t="s">
        <v>345</v>
      </c>
      <c r="D372" s="427" t="s">
        <v>346</v>
      </c>
      <c r="E372" s="428" t="s">
        <v>242</v>
      </c>
      <c r="F372" s="429">
        <v>1206881</v>
      </c>
      <c r="G372" s="430" t="s">
        <v>49</v>
      </c>
      <c r="H372" s="431" t="s">
        <v>159</v>
      </c>
      <c r="I372" s="437" t="s">
        <v>57</v>
      </c>
      <c r="J372" s="430">
        <v>4</v>
      </c>
      <c r="K372" s="430">
        <v>40</v>
      </c>
      <c r="L372" s="427">
        <v>2013</v>
      </c>
      <c r="M372" s="427">
        <v>2</v>
      </c>
      <c r="N372" s="428">
        <v>35</v>
      </c>
      <c r="O372" s="428">
        <v>8</v>
      </c>
      <c r="P372" s="428">
        <v>110</v>
      </c>
      <c r="Q372" s="442" t="s">
        <v>68</v>
      </c>
      <c r="R372" s="442">
        <f t="shared" si="22"/>
        <v>27</v>
      </c>
      <c r="S372" s="428" t="s">
        <v>122</v>
      </c>
      <c r="T372" s="428" t="s">
        <v>61</v>
      </c>
      <c r="U372" s="428" t="s">
        <v>74</v>
      </c>
      <c r="V372" s="428">
        <v>4</v>
      </c>
      <c r="W372" s="428">
        <v>1.1325</v>
      </c>
      <c r="X372" s="428">
        <v>1.5</v>
      </c>
      <c r="Y372" s="428">
        <v>1</v>
      </c>
      <c r="Z372" s="448">
        <v>1.1</v>
      </c>
      <c r="AA372" s="428">
        <v>0.9</v>
      </c>
      <c r="AB372" s="449">
        <f>P372*X372*Y372*Z372</f>
        <v>181.5</v>
      </c>
      <c r="AC372" s="451"/>
    </row>
    <row r="373" spans="1:29">
      <c r="A373" s="427" t="s">
        <v>14</v>
      </c>
      <c r="B373" s="427" t="s">
        <v>345</v>
      </c>
      <c r="C373" s="427" t="s">
        <v>345</v>
      </c>
      <c r="D373" s="427" t="s">
        <v>346</v>
      </c>
      <c r="E373" s="428" t="s">
        <v>242</v>
      </c>
      <c r="F373" s="429">
        <v>57896</v>
      </c>
      <c r="G373" s="430" t="s">
        <v>49</v>
      </c>
      <c r="H373" s="200" t="s">
        <v>165</v>
      </c>
      <c r="I373" s="436" t="s">
        <v>51</v>
      </c>
      <c r="J373" s="430">
        <v>4</v>
      </c>
      <c r="K373" s="430">
        <v>50</v>
      </c>
      <c r="L373" s="427">
        <v>1974</v>
      </c>
      <c r="M373" s="427">
        <v>3</v>
      </c>
      <c r="N373" s="428">
        <v>44</v>
      </c>
      <c r="O373" s="428">
        <v>22</v>
      </c>
      <c r="P373" s="428"/>
      <c r="Q373" s="442" t="s">
        <v>52</v>
      </c>
      <c r="R373" s="442">
        <f t="shared" si="22"/>
        <v>22</v>
      </c>
      <c r="S373" s="428" t="s">
        <v>52</v>
      </c>
      <c r="T373" s="428" t="s">
        <v>53</v>
      </c>
      <c r="U373" s="428" t="s">
        <v>54</v>
      </c>
      <c r="V373" s="428">
        <v>4</v>
      </c>
      <c r="W373" s="428">
        <v>1.12</v>
      </c>
      <c r="X373" s="428">
        <v>1</v>
      </c>
      <c r="Y373" s="428">
        <v>1</v>
      </c>
      <c r="Z373" s="448">
        <v>1.1</v>
      </c>
      <c r="AA373" s="428">
        <v>1</v>
      </c>
      <c r="AB373" s="449">
        <f>((O373*W373)+((N373-O373)/4))*V373*X373*Y373*Z373*AA373</f>
        <v>132.616</v>
      </c>
      <c r="AC373" s="451"/>
    </row>
    <row r="374" spans="1:29">
      <c r="A374" s="427" t="s">
        <v>14</v>
      </c>
      <c r="B374" s="427" t="s">
        <v>345</v>
      </c>
      <c r="C374" s="427" t="s">
        <v>345</v>
      </c>
      <c r="D374" s="427" t="s">
        <v>346</v>
      </c>
      <c r="E374" s="428" t="s">
        <v>242</v>
      </c>
      <c r="F374" s="429">
        <v>57896</v>
      </c>
      <c r="G374" s="430" t="s">
        <v>49</v>
      </c>
      <c r="H374" s="200" t="s">
        <v>165</v>
      </c>
      <c r="I374" s="436" t="s">
        <v>55</v>
      </c>
      <c r="J374" s="430">
        <v>4</v>
      </c>
      <c r="K374" s="430">
        <v>50</v>
      </c>
      <c r="L374" s="427">
        <v>1974</v>
      </c>
      <c r="M374" s="427">
        <v>3</v>
      </c>
      <c r="N374" s="428">
        <v>50</v>
      </c>
      <c r="O374" s="428">
        <v>47</v>
      </c>
      <c r="P374" s="428"/>
      <c r="Q374" s="442" t="s">
        <v>52</v>
      </c>
      <c r="R374" s="442">
        <f t="shared" si="22"/>
        <v>3</v>
      </c>
      <c r="S374" s="428" t="s">
        <v>52</v>
      </c>
      <c r="T374" s="428" t="s">
        <v>53</v>
      </c>
      <c r="U374" s="428" t="s">
        <v>54</v>
      </c>
      <c r="V374" s="428">
        <v>4</v>
      </c>
      <c r="W374" s="428">
        <v>1.12</v>
      </c>
      <c r="X374" s="428">
        <v>1</v>
      </c>
      <c r="Y374" s="428">
        <v>1.07</v>
      </c>
      <c r="Z374" s="448">
        <v>1.1</v>
      </c>
      <c r="AA374" s="428">
        <v>1</v>
      </c>
      <c r="AB374" s="449">
        <f>((O374*W374)+((N374-O374)/4))*V374*X374*Y374*Z374*AA374</f>
        <v>251.36012</v>
      </c>
      <c r="AC374" s="451"/>
    </row>
    <row r="375" spans="1:29">
      <c r="A375" s="427" t="s">
        <v>14</v>
      </c>
      <c r="B375" s="427" t="s">
        <v>345</v>
      </c>
      <c r="C375" s="427" t="s">
        <v>345</v>
      </c>
      <c r="D375" s="427" t="s">
        <v>346</v>
      </c>
      <c r="E375" s="428" t="s">
        <v>242</v>
      </c>
      <c r="F375" s="429">
        <v>58198</v>
      </c>
      <c r="G375" s="430" t="s">
        <v>49</v>
      </c>
      <c r="H375" s="200" t="s">
        <v>166</v>
      </c>
      <c r="I375" s="436" t="s">
        <v>55</v>
      </c>
      <c r="J375" s="430">
        <v>4</v>
      </c>
      <c r="K375" s="430">
        <v>50</v>
      </c>
      <c r="L375" s="427">
        <v>1960</v>
      </c>
      <c r="M375" s="427">
        <v>2</v>
      </c>
      <c r="N375" s="428">
        <v>50</v>
      </c>
      <c r="O375" s="428">
        <v>13</v>
      </c>
      <c r="P375" s="428"/>
      <c r="Q375" s="442" t="s">
        <v>52</v>
      </c>
      <c r="R375" s="442">
        <f t="shared" si="22"/>
        <v>37</v>
      </c>
      <c r="S375" s="428" t="s">
        <v>52</v>
      </c>
      <c r="T375" s="428" t="s">
        <v>53</v>
      </c>
      <c r="U375" s="428" t="s">
        <v>54</v>
      </c>
      <c r="V375" s="428">
        <v>4</v>
      </c>
      <c r="W375" s="428">
        <v>1.12</v>
      </c>
      <c r="X375" s="428">
        <v>1</v>
      </c>
      <c r="Y375" s="428">
        <v>1.07</v>
      </c>
      <c r="Z375" s="448">
        <v>1.1</v>
      </c>
      <c r="AA375" s="428">
        <v>0.9</v>
      </c>
      <c r="AB375" s="449">
        <f>((O375*W375)+((N375-O375)/4))*V375*X375*Y375*Z375*AA375</f>
        <v>100.887732</v>
      </c>
      <c r="AC375" s="451"/>
    </row>
    <row r="376" spans="1:29">
      <c r="A376" s="427" t="s">
        <v>14</v>
      </c>
      <c r="B376" s="427" t="s">
        <v>345</v>
      </c>
      <c r="C376" s="427" t="s">
        <v>345</v>
      </c>
      <c r="D376" s="427" t="s">
        <v>346</v>
      </c>
      <c r="E376" s="428" t="s">
        <v>242</v>
      </c>
      <c r="F376" s="429">
        <v>1266787</v>
      </c>
      <c r="G376" s="432" t="s">
        <v>66</v>
      </c>
      <c r="H376" s="431" t="s">
        <v>203</v>
      </c>
      <c r="I376" s="436" t="s">
        <v>55</v>
      </c>
      <c r="J376" s="430">
        <v>4</v>
      </c>
      <c r="K376" s="430">
        <v>40</v>
      </c>
      <c r="L376" s="427">
        <v>2012</v>
      </c>
      <c r="M376" s="427">
        <v>4</v>
      </c>
      <c r="N376" s="428">
        <v>40</v>
      </c>
      <c r="O376" s="428">
        <v>17</v>
      </c>
      <c r="P376" s="428">
        <v>135</v>
      </c>
      <c r="Q376" s="442" t="s">
        <v>68</v>
      </c>
      <c r="R376" s="442">
        <f t="shared" si="22"/>
        <v>23</v>
      </c>
      <c r="S376" s="428" t="s">
        <v>122</v>
      </c>
      <c r="T376" s="428" t="s">
        <v>53</v>
      </c>
      <c r="U376" s="428" t="s">
        <v>119</v>
      </c>
      <c r="V376" s="428">
        <v>4</v>
      </c>
      <c r="W376" s="428">
        <v>1.115</v>
      </c>
      <c r="X376" s="428">
        <v>1</v>
      </c>
      <c r="Y376" s="428">
        <v>1.07</v>
      </c>
      <c r="Z376" s="448">
        <v>1.1</v>
      </c>
      <c r="AA376" s="428">
        <v>1.03</v>
      </c>
      <c r="AB376" s="449">
        <f>P376*X376*Y376*Z376</f>
        <v>158.895</v>
      </c>
      <c r="AC376" s="451"/>
    </row>
    <row r="377" spans="1:29">
      <c r="A377" s="427" t="s">
        <v>14</v>
      </c>
      <c r="B377" s="427" t="s">
        <v>345</v>
      </c>
      <c r="C377" s="427" t="s">
        <v>345</v>
      </c>
      <c r="D377" s="427" t="s">
        <v>346</v>
      </c>
      <c r="E377" s="428" t="s">
        <v>242</v>
      </c>
      <c r="F377" s="429">
        <v>1266788</v>
      </c>
      <c r="G377" s="432" t="s">
        <v>66</v>
      </c>
      <c r="H377" s="200" t="s">
        <v>321</v>
      </c>
      <c r="I377" s="436" t="s">
        <v>55</v>
      </c>
      <c r="J377" s="430">
        <v>4</v>
      </c>
      <c r="K377" s="430">
        <v>20</v>
      </c>
      <c r="L377" s="427">
        <v>2012</v>
      </c>
      <c r="M377" s="427" t="s">
        <v>347</v>
      </c>
      <c r="N377" s="428">
        <v>18</v>
      </c>
      <c r="O377" s="428">
        <v>6</v>
      </c>
      <c r="P377" s="428">
        <v>59</v>
      </c>
      <c r="Q377" s="442" t="s">
        <v>68</v>
      </c>
      <c r="R377" s="442">
        <f t="shared" si="22"/>
        <v>12</v>
      </c>
      <c r="S377" s="428" t="s">
        <v>122</v>
      </c>
      <c r="T377" s="428" t="s">
        <v>53</v>
      </c>
      <c r="U377" s="428" t="s">
        <v>119</v>
      </c>
      <c r="V377" s="428">
        <v>4</v>
      </c>
      <c r="W377" s="428">
        <v>1.115</v>
      </c>
      <c r="X377" s="428">
        <v>1</v>
      </c>
      <c r="Y377" s="428">
        <v>1.07</v>
      </c>
      <c r="Z377" s="448">
        <v>1.1</v>
      </c>
      <c r="AA377" s="428">
        <v>1</v>
      </c>
      <c r="AB377" s="449">
        <f>P377*X377*Y377*Z377</f>
        <v>69.443</v>
      </c>
      <c r="AC377" s="451"/>
    </row>
    <row r="378" spans="1:29">
      <c r="A378" s="427" t="s">
        <v>14</v>
      </c>
      <c r="B378" s="427" t="s">
        <v>345</v>
      </c>
      <c r="C378" s="427" t="s">
        <v>345</v>
      </c>
      <c r="D378" s="427" t="s">
        <v>346</v>
      </c>
      <c r="E378" s="428" t="s">
        <v>242</v>
      </c>
      <c r="F378" s="429">
        <v>1185844</v>
      </c>
      <c r="G378" s="432" t="s">
        <v>66</v>
      </c>
      <c r="H378" s="200" t="s">
        <v>201</v>
      </c>
      <c r="I378" s="436" t="s">
        <v>55</v>
      </c>
      <c r="J378" s="430">
        <v>4</v>
      </c>
      <c r="K378" s="430">
        <v>20</v>
      </c>
      <c r="L378" s="427">
        <v>2012</v>
      </c>
      <c r="M378" s="427">
        <v>4</v>
      </c>
      <c r="N378" s="428">
        <v>20</v>
      </c>
      <c r="O378" s="428">
        <v>6</v>
      </c>
      <c r="P378" s="428">
        <v>65</v>
      </c>
      <c r="Q378" s="442" t="s">
        <v>68</v>
      </c>
      <c r="R378" s="442">
        <f t="shared" si="22"/>
        <v>14</v>
      </c>
      <c r="S378" s="428" t="s">
        <v>122</v>
      </c>
      <c r="T378" s="428" t="s">
        <v>53</v>
      </c>
      <c r="U378" s="428" t="s">
        <v>119</v>
      </c>
      <c r="V378" s="428">
        <v>4</v>
      </c>
      <c r="W378" s="428">
        <v>1.115</v>
      </c>
      <c r="X378" s="428">
        <v>1</v>
      </c>
      <c r="Y378" s="428">
        <v>1.07</v>
      </c>
      <c r="Z378" s="448">
        <v>1.1</v>
      </c>
      <c r="AA378" s="428">
        <v>1.03</v>
      </c>
      <c r="AB378" s="449">
        <f>P378*X378*Y378*Z378</f>
        <v>76.505</v>
      </c>
      <c r="AC378" s="451"/>
    </row>
    <row r="379" spans="1:29">
      <c r="A379" s="427" t="s">
        <v>14</v>
      </c>
      <c r="B379" s="427" t="s">
        <v>345</v>
      </c>
      <c r="C379" s="427" t="s">
        <v>345</v>
      </c>
      <c r="D379" s="427" t="s">
        <v>346</v>
      </c>
      <c r="E379" s="428" t="s">
        <v>242</v>
      </c>
      <c r="F379" s="429">
        <v>1156623</v>
      </c>
      <c r="G379" s="432" t="s">
        <v>66</v>
      </c>
      <c r="H379" s="200" t="s">
        <v>208</v>
      </c>
      <c r="I379" s="436" t="s">
        <v>55</v>
      </c>
      <c r="J379" s="430">
        <v>4</v>
      </c>
      <c r="K379" s="430">
        <v>50</v>
      </c>
      <c r="L379" s="427">
        <v>2012</v>
      </c>
      <c r="M379" s="427">
        <v>4</v>
      </c>
      <c r="N379" s="428">
        <v>50</v>
      </c>
      <c r="O379" s="428">
        <v>13</v>
      </c>
      <c r="P379" s="428">
        <v>134</v>
      </c>
      <c r="Q379" s="442" t="s">
        <v>68</v>
      </c>
      <c r="R379" s="442">
        <f t="shared" si="22"/>
        <v>37</v>
      </c>
      <c r="S379" s="428" t="s">
        <v>122</v>
      </c>
      <c r="T379" s="428" t="s">
        <v>61</v>
      </c>
      <c r="U379" s="428" t="s">
        <v>74</v>
      </c>
      <c r="V379" s="428">
        <v>4</v>
      </c>
      <c r="W379" s="428">
        <v>1.1325</v>
      </c>
      <c r="X379" s="428">
        <v>1.5</v>
      </c>
      <c r="Y379" s="428">
        <v>1.07</v>
      </c>
      <c r="Z379" s="448">
        <v>1.1</v>
      </c>
      <c r="AA379" s="428">
        <v>1.03</v>
      </c>
      <c r="AB379" s="449">
        <f>P379*X379*Y379*Z379</f>
        <v>236.577</v>
      </c>
      <c r="AC379" s="451"/>
    </row>
    <row r="380" spans="1:29">
      <c r="A380" s="427" t="s">
        <v>14</v>
      </c>
      <c r="B380" s="427" t="s">
        <v>345</v>
      </c>
      <c r="C380" s="427" t="s">
        <v>345</v>
      </c>
      <c r="D380" s="427" t="s">
        <v>346</v>
      </c>
      <c r="E380" s="428" t="s">
        <v>242</v>
      </c>
      <c r="F380" s="433">
        <v>1185841</v>
      </c>
      <c r="G380" s="432" t="s">
        <v>66</v>
      </c>
      <c r="H380" s="200" t="s">
        <v>230</v>
      </c>
      <c r="I380" s="436" t="s">
        <v>55</v>
      </c>
      <c r="J380" s="430">
        <v>4</v>
      </c>
      <c r="K380" s="430">
        <v>40</v>
      </c>
      <c r="L380" s="427">
        <v>2012</v>
      </c>
      <c r="M380" s="427">
        <v>3</v>
      </c>
      <c r="N380" s="428">
        <v>40</v>
      </c>
      <c r="O380" s="428">
        <v>41</v>
      </c>
      <c r="P380" s="428">
        <v>161</v>
      </c>
      <c r="Q380" s="442" t="s">
        <v>68</v>
      </c>
      <c r="R380" s="442">
        <f t="shared" si="22"/>
        <v>-1</v>
      </c>
      <c r="S380" s="428" t="s">
        <v>122</v>
      </c>
      <c r="T380" s="428" t="s">
        <v>53</v>
      </c>
      <c r="U380" s="428" t="s">
        <v>138</v>
      </c>
      <c r="V380" s="428">
        <v>4</v>
      </c>
      <c r="W380" s="428">
        <v>1.1</v>
      </c>
      <c r="X380" s="428">
        <v>1</v>
      </c>
      <c r="Y380" s="428">
        <v>1.07</v>
      </c>
      <c r="Z380" s="448">
        <v>1.1</v>
      </c>
      <c r="AA380" s="428">
        <v>1</v>
      </c>
      <c r="AB380" s="449">
        <f>P380*X380*Y380*Z380</f>
        <v>189.497</v>
      </c>
      <c r="AC380" s="451"/>
    </row>
    <row r="381" spans="1:29">
      <c r="A381" s="427" t="s">
        <v>14</v>
      </c>
      <c r="B381" s="427" t="s">
        <v>345</v>
      </c>
      <c r="C381" s="427" t="s">
        <v>345</v>
      </c>
      <c r="D381" s="427" t="s">
        <v>346</v>
      </c>
      <c r="E381" s="428" t="s">
        <v>242</v>
      </c>
      <c r="F381" s="429">
        <v>50198</v>
      </c>
      <c r="G381" s="430" t="s">
        <v>49</v>
      </c>
      <c r="H381" s="200" t="s">
        <v>236</v>
      </c>
      <c r="I381" s="436" t="s">
        <v>55</v>
      </c>
      <c r="J381" s="430">
        <v>4</v>
      </c>
      <c r="K381" s="430">
        <v>50</v>
      </c>
      <c r="L381" s="427">
        <v>2001</v>
      </c>
      <c r="M381" s="427">
        <v>3</v>
      </c>
      <c r="N381" s="428">
        <v>35</v>
      </c>
      <c r="O381" s="428">
        <v>14</v>
      </c>
      <c r="P381" s="428"/>
      <c r="Q381" s="442" t="s">
        <v>52</v>
      </c>
      <c r="R381" s="442">
        <f t="shared" si="22"/>
        <v>21</v>
      </c>
      <c r="S381" s="428" t="s">
        <v>52</v>
      </c>
      <c r="T381" s="428" t="s">
        <v>53</v>
      </c>
      <c r="U381" s="428" t="s">
        <v>54</v>
      </c>
      <c r="V381" s="428">
        <v>4</v>
      </c>
      <c r="W381" s="428">
        <v>1.12</v>
      </c>
      <c r="X381" s="428">
        <v>1</v>
      </c>
      <c r="Y381" s="428">
        <v>1.07</v>
      </c>
      <c r="Z381" s="448">
        <v>1.1</v>
      </c>
      <c r="AA381" s="428">
        <v>1</v>
      </c>
      <c r="AB381" s="449">
        <f t="shared" ref="AB381:AB389" si="25">((O381*W381)+((N381-O381)/4))*V381*X381*Y381*Z381*AA381</f>
        <v>98.53844</v>
      </c>
      <c r="AC381" s="451"/>
    </row>
    <row r="382" spans="1:29">
      <c r="A382" s="427" t="s">
        <v>14</v>
      </c>
      <c r="B382" s="427" t="s">
        <v>345</v>
      </c>
      <c r="C382" s="427" t="s">
        <v>345</v>
      </c>
      <c r="D382" s="427" t="s">
        <v>346</v>
      </c>
      <c r="E382" s="428" t="s">
        <v>242</v>
      </c>
      <c r="F382" s="429">
        <v>50201</v>
      </c>
      <c r="G382" s="430" t="s">
        <v>49</v>
      </c>
      <c r="H382" s="200" t="s">
        <v>264</v>
      </c>
      <c r="I382" s="436" t="s">
        <v>55</v>
      </c>
      <c r="J382" s="430">
        <v>4</v>
      </c>
      <c r="K382" s="430">
        <v>50</v>
      </c>
      <c r="L382" s="427">
        <v>2002</v>
      </c>
      <c r="M382" s="427">
        <v>2</v>
      </c>
      <c r="N382" s="428">
        <v>49</v>
      </c>
      <c r="O382" s="428">
        <v>36</v>
      </c>
      <c r="P382" s="428"/>
      <c r="Q382" s="442" t="s">
        <v>52</v>
      </c>
      <c r="R382" s="442">
        <f t="shared" si="22"/>
        <v>13</v>
      </c>
      <c r="S382" s="428" t="s">
        <v>52</v>
      </c>
      <c r="T382" s="428" t="s">
        <v>53</v>
      </c>
      <c r="U382" s="428" t="s">
        <v>54</v>
      </c>
      <c r="V382" s="428">
        <v>4</v>
      </c>
      <c r="W382" s="428">
        <v>1.12</v>
      </c>
      <c r="X382" s="428">
        <v>1</v>
      </c>
      <c r="Y382" s="428">
        <v>1.07</v>
      </c>
      <c r="Z382" s="448">
        <v>1.1</v>
      </c>
      <c r="AA382" s="428">
        <v>0.9</v>
      </c>
      <c r="AB382" s="449">
        <f t="shared" si="25"/>
        <v>184.614804</v>
      </c>
      <c r="AC382" s="451"/>
    </row>
    <row r="383" spans="1:29">
      <c r="A383" s="427" t="s">
        <v>14</v>
      </c>
      <c r="B383" s="427" t="s">
        <v>345</v>
      </c>
      <c r="C383" s="427" t="s">
        <v>345</v>
      </c>
      <c r="D383" s="427" t="s">
        <v>346</v>
      </c>
      <c r="E383" s="428" t="s">
        <v>242</v>
      </c>
      <c r="F383" s="429">
        <v>50203</v>
      </c>
      <c r="G383" s="430" t="s">
        <v>49</v>
      </c>
      <c r="H383" s="200" t="s">
        <v>348</v>
      </c>
      <c r="I383" s="436" t="s">
        <v>55</v>
      </c>
      <c r="J383" s="430">
        <v>4</v>
      </c>
      <c r="K383" s="430">
        <v>50</v>
      </c>
      <c r="L383" s="427">
        <v>2002</v>
      </c>
      <c r="M383" s="427">
        <v>2</v>
      </c>
      <c r="N383" s="428">
        <v>39</v>
      </c>
      <c r="O383" s="428">
        <v>7</v>
      </c>
      <c r="P383" s="428"/>
      <c r="Q383" s="442" t="s">
        <v>52</v>
      </c>
      <c r="R383" s="442">
        <f t="shared" si="22"/>
        <v>32</v>
      </c>
      <c r="S383" s="428" t="s">
        <v>52</v>
      </c>
      <c r="T383" s="428" t="s">
        <v>53</v>
      </c>
      <c r="U383" s="428" t="s">
        <v>54</v>
      </c>
      <c r="V383" s="428">
        <v>4</v>
      </c>
      <c r="W383" s="428">
        <v>1.12</v>
      </c>
      <c r="X383" s="428">
        <v>1</v>
      </c>
      <c r="Y383" s="428">
        <v>1.07</v>
      </c>
      <c r="Z383" s="448">
        <v>1.1</v>
      </c>
      <c r="AA383" s="428">
        <v>0.9</v>
      </c>
      <c r="AB383" s="449">
        <f t="shared" si="25"/>
        <v>67.117248</v>
      </c>
      <c r="AC383" s="451"/>
    </row>
    <row r="384" spans="1:29">
      <c r="A384" s="427" t="s">
        <v>14</v>
      </c>
      <c r="B384" s="427" t="s">
        <v>349</v>
      </c>
      <c r="C384" s="427" t="s">
        <v>349</v>
      </c>
      <c r="D384" s="427" t="s">
        <v>346</v>
      </c>
      <c r="E384" s="428" t="s">
        <v>242</v>
      </c>
      <c r="F384" s="429">
        <v>8762</v>
      </c>
      <c r="G384" s="430" t="s">
        <v>49</v>
      </c>
      <c r="H384" s="200" t="s">
        <v>152</v>
      </c>
      <c r="I384" s="436" t="s">
        <v>55</v>
      </c>
      <c r="J384" s="430">
        <v>4</v>
      </c>
      <c r="K384" s="430">
        <v>80</v>
      </c>
      <c r="L384" s="427">
        <v>1972</v>
      </c>
      <c r="M384" s="427">
        <v>3</v>
      </c>
      <c r="N384" s="428">
        <v>80</v>
      </c>
      <c r="O384" s="428">
        <v>37</v>
      </c>
      <c r="P384" s="428"/>
      <c r="Q384" s="442" t="s">
        <v>52</v>
      </c>
      <c r="R384" s="442">
        <f t="shared" si="22"/>
        <v>43</v>
      </c>
      <c r="S384" s="428" t="s">
        <v>52</v>
      </c>
      <c r="T384" s="428" t="s">
        <v>53</v>
      </c>
      <c r="U384" s="428" t="s">
        <v>54</v>
      </c>
      <c r="V384" s="428">
        <v>4</v>
      </c>
      <c r="W384" s="428">
        <v>1.12</v>
      </c>
      <c r="X384" s="428">
        <v>1</v>
      </c>
      <c r="Y384" s="428">
        <v>1.07</v>
      </c>
      <c r="Z384" s="448">
        <v>1.1</v>
      </c>
      <c r="AA384" s="428">
        <v>1</v>
      </c>
      <c r="AB384" s="449">
        <f t="shared" si="25"/>
        <v>245.71052</v>
      </c>
      <c r="AC384" s="451"/>
    </row>
    <row r="385" spans="1:29">
      <c r="A385" s="427" t="s">
        <v>14</v>
      </c>
      <c r="B385" s="427" t="s">
        <v>349</v>
      </c>
      <c r="C385" s="427" t="s">
        <v>349</v>
      </c>
      <c r="D385" s="427" t="s">
        <v>346</v>
      </c>
      <c r="E385" s="428" t="s">
        <v>242</v>
      </c>
      <c r="F385" s="429">
        <v>8763</v>
      </c>
      <c r="G385" s="430" t="s">
        <v>49</v>
      </c>
      <c r="H385" s="200" t="s">
        <v>165</v>
      </c>
      <c r="I385" s="436" t="s">
        <v>55</v>
      </c>
      <c r="J385" s="430">
        <v>4</v>
      </c>
      <c r="K385" s="430">
        <v>80</v>
      </c>
      <c r="L385" s="427">
        <v>1972</v>
      </c>
      <c r="M385" s="427">
        <v>3</v>
      </c>
      <c r="N385" s="428">
        <v>80</v>
      </c>
      <c r="O385" s="428">
        <v>42</v>
      </c>
      <c r="P385" s="428"/>
      <c r="Q385" s="442" t="s">
        <v>52</v>
      </c>
      <c r="R385" s="442">
        <f t="shared" ref="R385:R443" si="26">N385-O385</f>
        <v>38</v>
      </c>
      <c r="S385" s="428" t="s">
        <v>52</v>
      </c>
      <c r="T385" s="428" t="s">
        <v>53</v>
      </c>
      <c r="U385" s="428" t="s">
        <v>54</v>
      </c>
      <c r="V385" s="428">
        <v>4</v>
      </c>
      <c r="W385" s="428">
        <v>1.12</v>
      </c>
      <c r="X385" s="428">
        <v>1</v>
      </c>
      <c r="Y385" s="428">
        <v>1.07</v>
      </c>
      <c r="Z385" s="448">
        <v>1.1</v>
      </c>
      <c r="AA385" s="428">
        <v>1</v>
      </c>
      <c r="AB385" s="449">
        <f t="shared" si="25"/>
        <v>266.19032</v>
      </c>
      <c r="AC385" s="451"/>
    </row>
    <row r="386" spans="1:29">
      <c r="A386" s="427" t="s">
        <v>14</v>
      </c>
      <c r="B386" s="427" t="s">
        <v>349</v>
      </c>
      <c r="C386" s="427" t="s">
        <v>349</v>
      </c>
      <c r="D386" s="427" t="s">
        <v>346</v>
      </c>
      <c r="E386" s="428" t="s">
        <v>242</v>
      </c>
      <c r="F386" s="429">
        <v>8764</v>
      </c>
      <c r="G386" s="430" t="s">
        <v>49</v>
      </c>
      <c r="H386" s="200" t="s">
        <v>166</v>
      </c>
      <c r="I386" s="436" t="s">
        <v>55</v>
      </c>
      <c r="J386" s="430">
        <v>4</v>
      </c>
      <c r="K386" s="430">
        <v>80</v>
      </c>
      <c r="L386" s="427">
        <v>1972</v>
      </c>
      <c r="M386" s="427">
        <v>3</v>
      </c>
      <c r="N386" s="428">
        <v>80</v>
      </c>
      <c r="O386" s="428">
        <v>25</v>
      </c>
      <c r="P386" s="428"/>
      <c r="Q386" s="442" t="s">
        <v>52</v>
      </c>
      <c r="R386" s="442">
        <f t="shared" si="26"/>
        <v>55</v>
      </c>
      <c r="S386" s="428" t="s">
        <v>52</v>
      </c>
      <c r="T386" s="428" t="s">
        <v>53</v>
      </c>
      <c r="U386" s="428" t="s">
        <v>54</v>
      </c>
      <c r="V386" s="428">
        <v>4</v>
      </c>
      <c r="W386" s="428">
        <v>1.12</v>
      </c>
      <c r="X386" s="428">
        <v>1</v>
      </c>
      <c r="Y386" s="428">
        <v>1.07</v>
      </c>
      <c r="Z386" s="448">
        <v>1.1</v>
      </c>
      <c r="AA386" s="428">
        <v>1</v>
      </c>
      <c r="AB386" s="449">
        <f t="shared" si="25"/>
        <v>196.559</v>
      </c>
      <c r="AC386" s="451"/>
    </row>
    <row r="387" spans="1:29">
      <c r="A387" s="427" t="s">
        <v>14</v>
      </c>
      <c r="B387" s="427" t="s">
        <v>349</v>
      </c>
      <c r="C387" s="427" t="s">
        <v>349</v>
      </c>
      <c r="D387" s="427" t="s">
        <v>346</v>
      </c>
      <c r="E387" s="428" t="s">
        <v>242</v>
      </c>
      <c r="F387" s="429">
        <v>18960</v>
      </c>
      <c r="G387" s="430" t="s">
        <v>49</v>
      </c>
      <c r="H387" s="200" t="s">
        <v>350</v>
      </c>
      <c r="I387" s="437" t="s">
        <v>57</v>
      </c>
      <c r="J387" s="430">
        <v>5</v>
      </c>
      <c r="K387" s="430">
        <v>40</v>
      </c>
      <c r="L387" s="427">
        <v>1998</v>
      </c>
      <c r="M387" s="427">
        <v>3</v>
      </c>
      <c r="N387" s="428">
        <v>31</v>
      </c>
      <c r="O387" s="428">
        <v>14</v>
      </c>
      <c r="P387" s="428"/>
      <c r="Q387" s="442" t="s">
        <v>52</v>
      </c>
      <c r="R387" s="442">
        <f t="shared" si="26"/>
        <v>17</v>
      </c>
      <c r="S387" s="428" t="s">
        <v>52</v>
      </c>
      <c r="T387" s="428" t="s">
        <v>58</v>
      </c>
      <c r="U387" s="428" t="s">
        <v>101</v>
      </c>
      <c r="V387" s="428">
        <v>5</v>
      </c>
      <c r="W387" s="428">
        <v>1.082</v>
      </c>
      <c r="X387" s="428">
        <v>2</v>
      </c>
      <c r="Y387" s="428">
        <v>1</v>
      </c>
      <c r="Z387" s="448">
        <v>1.1</v>
      </c>
      <c r="AA387" s="428">
        <v>1</v>
      </c>
      <c r="AB387" s="449">
        <f t="shared" si="25"/>
        <v>213.378</v>
      </c>
      <c r="AC387" s="451"/>
    </row>
    <row r="388" spans="1:29">
      <c r="A388" s="427" t="s">
        <v>14</v>
      </c>
      <c r="B388" s="427" t="s">
        <v>349</v>
      </c>
      <c r="C388" s="427" t="s">
        <v>349</v>
      </c>
      <c r="D388" s="427" t="s">
        <v>346</v>
      </c>
      <c r="E388" s="428" t="s">
        <v>242</v>
      </c>
      <c r="F388" s="429">
        <v>8766</v>
      </c>
      <c r="G388" s="452" t="s">
        <v>75</v>
      </c>
      <c r="H388" s="200" t="s">
        <v>195</v>
      </c>
      <c r="I388" s="436" t="s">
        <v>55</v>
      </c>
      <c r="J388" s="430">
        <v>5</v>
      </c>
      <c r="K388" s="430">
        <v>60</v>
      </c>
      <c r="L388" s="427">
        <v>1984</v>
      </c>
      <c r="M388" s="427">
        <v>5</v>
      </c>
      <c r="N388" s="428">
        <v>57</v>
      </c>
      <c r="O388" s="428">
        <v>16</v>
      </c>
      <c r="P388" s="428"/>
      <c r="Q388" s="442" t="s">
        <v>52</v>
      </c>
      <c r="R388" s="442">
        <f t="shared" si="26"/>
        <v>41</v>
      </c>
      <c r="S388" s="428" t="s">
        <v>52</v>
      </c>
      <c r="T388" s="428" t="s">
        <v>58</v>
      </c>
      <c r="U388" s="428" t="s">
        <v>107</v>
      </c>
      <c r="V388" s="455">
        <v>5</v>
      </c>
      <c r="W388" s="428">
        <v>1.1325</v>
      </c>
      <c r="X388" s="428">
        <v>2</v>
      </c>
      <c r="Y388" s="428">
        <v>1.07</v>
      </c>
      <c r="Z388" s="448">
        <v>1.1</v>
      </c>
      <c r="AA388" s="428">
        <v>1.06</v>
      </c>
      <c r="AB388" s="449">
        <f t="shared" si="25"/>
        <v>353.949794</v>
      </c>
      <c r="AC388" s="451"/>
    </row>
    <row r="389" spans="1:29">
      <c r="A389" s="427" t="s">
        <v>14</v>
      </c>
      <c r="B389" s="427" t="s">
        <v>349</v>
      </c>
      <c r="C389" s="427" t="s">
        <v>349</v>
      </c>
      <c r="D389" s="427" t="s">
        <v>346</v>
      </c>
      <c r="E389" s="428" t="s">
        <v>242</v>
      </c>
      <c r="F389" s="429">
        <v>308766</v>
      </c>
      <c r="G389" s="430" t="s">
        <v>351</v>
      </c>
      <c r="H389" s="200" t="s">
        <v>195</v>
      </c>
      <c r="I389" s="436" t="s">
        <v>55</v>
      </c>
      <c r="J389" s="430">
        <v>4</v>
      </c>
      <c r="K389" s="430">
        <v>0</v>
      </c>
      <c r="L389" s="427">
        <v>2007</v>
      </c>
      <c r="M389" s="427">
        <v>4</v>
      </c>
      <c r="N389" s="428">
        <v>0</v>
      </c>
      <c r="O389" s="428"/>
      <c r="P389" s="428">
        <v>20</v>
      </c>
      <c r="Q389" s="442" t="s">
        <v>52</v>
      </c>
      <c r="R389" s="442">
        <f t="shared" si="26"/>
        <v>0</v>
      </c>
      <c r="S389" s="428" t="s">
        <v>52</v>
      </c>
      <c r="T389" s="428"/>
      <c r="U389" s="428"/>
      <c r="V389" s="428"/>
      <c r="W389" s="428"/>
      <c r="X389" s="428">
        <v>1</v>
      </c>
      <c r="Y389" s="428"/>
      <c r="Z389" s="448">
        <v>1.1</v>
      </c>
      <c r="AA389" s="428">
        <v>1.03</v>
      </c>
      <c r="AB389" s="449">
        <f t="shared" si="25"/>
        <v>0</v>
      </c>
      <c r="AC389" s="451"/>
    </row>
    <row r="390" spans="1:29">
      <c r="A390" s="427" t="s">
        <v>14</v>
      </c>
      <c r="B390" s="427" t="s">
        <v>349</v>
      </c>
      <c r="C390" s="427" t="s">
        <v>349</v>
      </c>
      <c r="D390" s="427" t="s">
        <v>346</v>
      </c>
      <c r="E390" s="428" t="s">
        <v>242</v>
      </c>
      <c r="F390" s="429">
        <v>1154403</v>
      </c>
      <c r="G390" s="432" t="s">
        <v>66</v>
      </c>
      <c r="H390" s="200" t="s">
        <v>198</v>
      </c>
      <c r="I390" s="436" t="s">
        <v>55</v>
      </c>
      <c r="J390" s="430">
        <v>4</v>
      </c>
      <c r="K390" s="430">
        <v>40</v>
      </c>
      <c r="L390" s="427">
        <v>2010</v>
      </c>
      <c r="M390" s="427">
        <v>4</v>
      </c>
      <c r="N390" s="428">
        <v>40</v>
      </c>
      <c r="O390" s="428">
        <v>11</v>
      </c>
      <c r="P390" s="428">
        <v>122</v>
      </c>
      <c r="Q390" s="442" t="s">
        <v>68</v>
      </c>
      <c r="R390" s="442">
        <f t="shared" si="26"/>
        <v>29</v>
      </c>
      <c r="S390" s="428" t="s">
        <v>122</v>
      </c>
      <c r="T390" s="428" t="s">
        <v>53</v>
      </c>
      <c r="U390" s="428" t="s">
        <v>83</v>
      </c>
      <c r="V390" s="428">
        <v>4</v>
      </c>
      <c r="W390" s="428">
        <v>1.1</v>
      </c>
      <c r="X390" s="428">
        <v>1</v>
      </c>
      <c r="Y390" s="428">
        <v>1.07</v>
      </c>
      <c r="Z390" s="448">
        <v>1.1</v>
      </c>
      <c r="AA390" s="428">
        <v>1.03</v>
      </c>
      <c r="AB390" s="449">
        <f>P390*X390*Y390*Z390</f>
        <v>143.594</v>
      </c>
      <c r="AC390" s="451"/>
    </row>
    <row r="391" spans="1:29">
      <c r="A391" s="427" t="s">
        <v>14</v>
      </c>
      <c r="B391" s="427" t="s">
        <v>349</v>
      </c>
      <c r="C391" s="427" t="s">
        <v>349</v>
      </c>
      <c r="D391" s="427" t="s">
        <v>346</v>
      </c>
      <c r="E391" s="428" t="s">
        <v>242</v>
      </c>
      <c r="F391" s="429">
        <v>8767</v>
      </c>
      <c r="G391" s="427" t="s">
        <v>66</v>
      </c>
      <c r="H391" s="200" t="s">
        <v>336</v>
      </c>
      <c r="I391" s="436" t="s">
        <v>55</v>
      </c>
      <c r="J391" s="430">
        <v>4</v>
      </c>
      <c r="K391" s="430">
        <v>50</v>
      </c>
      <c r="L391" s="427">
        <v>1972</v>
      </c>
      <c r="M391" s="427">
        <v>4</v>
      </c>
      <c r="N391" s="428">
        <v>49</v>
      </c>
      <c r="O391" s="428">
        <v>9</v>
      </c>
      <c r="P391" s="428"/>
      <c r="Q391" s="442" t="s">
        <v>52</v>
      </c>
      <c r="R391" s="442">
        <f t="shared" si="26"/>
        <v>40</v>
      </c>
      <c r="S391" s="428" t="s">
        <v>52</v>
      </c>
      <c r="T391" s="428" t="s">
        <v>53</v>
      </c>
      <c r="U391" s="428" t="s">
        <v>119</v>
      </c>
      <c r="V391" s="428">
        <v>4</v>
      </c>
      <c r="W391" s="428">
        <v>1.115</v>
      </c>
      <c r="X391" s="428">
        <v>1</v>
      </c>
      <c r="Y391" s="428">
        <v>1.07</v>
      </c>
      <c r="Z391" s="448">
        <v>1.1</v>
      </c>
      <c r="AA391" s="428">
        <v>1.03</v>
      </c>
      <c r="AB391" s="449">
        <f t="shared" ref="AB391:AB403" si="27">((O391*W391)+((N391-O391)/4))*V391*X391*Y391*Z391*AA391</f>
        <v>97.1545234</v>
      </c>
      <c r="AC391" s="451"/>
    </row>
    <row r="392" spans="1:29">
      <c r="A392" s="427" t="s">
        <v>14</v>
      </c>
      <c r="B392" s="427" t="s">
        <v>349</v>
      </c>
      <c r="C392" s="427" t="s">
        <v>349</v>
      </c>
      <c r="D392" s="427" t="s">
        <v>346</v>
      </c>
      <c r="E392" s="428" t="s">
        <v>242</v>
      </c>
      <c r="F392" s="429">
        <v>18959</v>
      </c>
      <c r="G392" s="427" t="s">
        <v>66</v>
      </c>
      <c r="H392" s="200" t="s">
        <v>208</v>
      </c>
      <c r="I392" s="436" t="s">
        <v>55</v>
      </c>
      <c r="J392" s="430">
        <v>4</v>
      </c>
      <c r="K392" s="430">
        <v>40</v>
      </c>
      <c r="L392" s="427">
        <v>1998</v>
      </c>
      <c r="M392" s="427">
        <v>5</v>
      </c>
      <c r="N392" s="428">
        <v>38</v>
      </c>
      <c r="O392" s="428">
        <v>6</v>
      </c>
      <c r="P392" s="428"/>
      <c r="Q392" s="442" t="s">
        <v>52</v>
      </c>
      <c r="R392" s="442">
        <f t="shared" si="26"/>
        <v>32</v>
      </c>
      <c r="S392" s="428" t="s">
        <v>52</v>
      </c>
      <c r="T392" s="428" t="s">
        <v>61</v>
      </c>
      <c r="U392" s="428" t="s">
        <v>74</v>
      </c>
      <c r="V392" s="428">
        <v>4</v>
      </c>
      <c r="W392" s="428">
        <v>1.1325</v>
      </c>
      <c r="X392" s="428">
        <v>1.5</v>
      </c>
      <c r="Y392" s="428">
        <v>1.07</v>
      </c>
      <c r="Z392" s="448">
        <v>1.1</v>
      </c>
      <c r="AA392" s="428">
        <v>1.06</v>
      </c>
      <c r="AB392" s="449">
        <f t="shared" si="27"/>
        <v>110.7512274</v>
      </c>
      <c r="AC392" s="451"/>
    </row>
    <row r="393" spans="1:29">
      <c r="A393" s="427" t="s">
        <v>14</v>
      </c>
      <c r="B393" s="427" t="s">
        <v>349</v>
      </c>
      <c r="C393" s="427" t="s">
        <v>349</v>
      </c>
      <c r="D393" s="427" t="s">
        <v>346</v>
      </c>
      <c r="E393" s="428" t="s">
        <v>242</v>
      </c>
      <c r="F393" s="429">
        <v>8765</v>
      </c>
      <c r="G393" s="427" t="s">
        <v>66</v>
      </c>
      <c r="H393" s="200" t="s">
        <v>230</v>
      </c>
      <c r="I393" s="436" t="s">
        <v>51</v>
      </c>
      <c r="J393" s="430">
        <v>4</v>
      </c>
      <c r="K393" s="430">
        <v>40</v>
      </c>
      <c r="L393" s="427">
        <v>1974</v>
      </c>
      <c r="M393" s="427">
        <v>3</v>
      </c>
      <c r="N393" s="428">
        <v>40</v>
      </c>
      <c r="O393" s="428">
        <v>14</v>
      </c>
      <c r="P393" s="428"/>
      <c r="Q393" s="442" t="s">
        <v>52</v>
      </c>
      <c r="R393" s="442">
        <f t="shared" si="26"/>
        <v>26</v>
      </c>
      <c r="S393" s="428" t="s">
        <v>52</v>
      </c>
      <c r="T393" s="428" t="s">
        <v>53</v>
      </c>
      <c r="U393" s="428" t="s">
        <v>138</v>
      </c>
      <c r="V393" s="428">
        <v>4</v>
      </c>
      <c r="W393" s="428">
        <v>1.1</v>
      </c>
      <c r="X393" s="428">
        <v>1</v>
      </c>
      <c r="Y393" s="428">
        <v>1</v>
      </c>
      <c r="Z393" s="448">
        <v>1.1</v>
      </c>
      <c r="AA393" s="428">
        <v>1</v>
      </c>
      <c r="AB393" s="449">
        <f t="shared" si="27"/>
        <v>96.36</v>
      </c>
      <c r="AC393" s="451"/>
    </row>
    <row r="394" spans="1:29">
      <c r="A394" s="427" t="s">
        <v>14</v>
      </c>
      <c r="B394" s="427" t="s">
        <v>349</v>
      </c>
      <c r="C394" s="427" t="s">
        <v>349</v>
      </c>
      <c r="D394" s="427" t="s">
        <v>346</v>
      </c>
      <c r="E394" s="428" t="s">
        <v>242</v>
      </c>
      <c r="F394" s="429">
        <v>8765</v>
      </c>
      <c r="G394" s="427" t="s">
        <v>66</v>
      </c>
      <c r="H394" s="200" t="s">
        <v>230</v>
      </c>
      <c r="I394" s="436" t="s">
        <v>55</v>
      </c>
      <c r="J394" s="430">
        <v>4</v>
      </c>
      <c r="K394" s="430">
        <v>40</v>
      </c>
      <c r="L394" s="427">
        <v>1974</v>
      </c>
      <c r="M394" s="427">
        <v>3</v>
      </c>
      <c r="N394" s="428">
        <v>40</v>
      </c>
      <c r="O394" s="428">
        <v>23</v>
      </c>
      <c r="P394" s="428"/>
      <c r="Q394" s="442" t="s">
        <v>52</v>
      </c>
      <c r="R394" s="442">
        <f t="shared" si="26"/>
        <v>17</v>
      </c>
      <c r="S394" s="428" t="s">
        <v>52</v>
      </c>
      <c r="T394" s="428" t="s">
        <v>53</v>
      </c>
      <c r="U394" s="428" t="s">
        <v>138</v>
      </c>
      <c r="V394" s="428">
        <v>4</v>
      </c>
      <c r="W394" s="428">
        <v>1.1</v>
      </c>
      <c r="X394" s="428">
        <v>1</v>
      </c>
      <c r="Y394" s="428">
        <v>1.07</v>
      </c>
      <c r="Z394" s="448">
        <v>1.1</v>
      </c>
      <c r="AA394" s="428">
        <v>1</v>
      </c>
      <c r="AB394" s="449">
        <f t="shared" si="27"/>
        <v>139.1214</v>
      </c>
      <c r="AC394" s="451"/>
    </row>
    <row r="395" spans="1:29">
      <c r="A395" s="427" t="s">
        <v>14</v>
      </c>
      <c r="B395" s="427" t="s">
        <v>349</v>
      </c>
      <c r="C395" s="427" t="s">
        <v>349</v>
      </c>
      <c r="D395" s="427" t="s">
        <v>346</v>
      </c>
      <c r="E395" s="428" t="s">
        <v>242</v>
      </c>
      <c r="F395" s="429">
        <v>43188</v>
      </c>
      <c r="G395" s="430" t="s">
        <v>49</v>
      </c>
      <c r="H395" s="200" t="s">
        <v>352</v>
      </c>
      <c r="I395" s="436" t="s">
        <v>55</v>
      </c>
      <c r="J395" s="430">
        <v>4</v>
      </c>
      <c r="K395" s="430">
        <v>50</v>
      </c>
      <c r="L395" s="427">
        <v>2000</v>
      </c>
      <c r="M395" s="427">
        <v>3</v>
      </c>
      <c r="N395" s="428">
        <v>32</v>
      </c>
      <c r="O395" s="428">
        <v>6</v>
      </c>
      <c r="P395" s="428"/>
      <c r="Q395" s="442" t="s">
        <v>52</v>
      </c>
      <c r="R395" s="442">
        <f t="shared" si="26"/>
        <v>26</v>
      </c>
      <c r="S395" s="428" t="s">
        <v>52</v>
      </c>
      <c r="T395" s="428" t="s">
        <v>53</v>
      </c>
      <c r="U395" s="428" t="s">
        <v>54</v>
      </c>
      <c r="V395" s="428">
        <v>4</v>
      </c>
      <c r="W395" s="428">
        <v>1.12</v>
      </c>
      <c r="X395" s="428">
        <v>1</v>
      </c>
      <c r="Y395" s="428">
        <v>1.07</v>
      </c>
      <c r="Z395" s="448">
        <v>1.1</v>
      </c>
      <c r="AA395" s="428">
        <v>1</v>
      </c>
      <c r="AB395" s="449">
        <f t="shared" si="27"/>
        <v>62.23976</v>
      </c>
      <c r="AC395" s="451"/>
    </row>
    <row r="396" spans="1:29">
      <c r="A396" s="427" t="s">
        <v>14</v>
      </c>
      <c r="B396" s="427" t="s">
        <v>353</v>
      </c>
      <c r="C396" s="427" t="s">
        <v>354</v>
      </c>
      <c r="D396" s="427" t="s">
        <v>346</v>
      </c>
      <c r="E396" s="428" t="s">
        <v>242</v>
      </c>
      <c r="F396" s="429">
        <v>1155133</v>
      </c>
      <c r="G396" s="427" t="s">
        <v>66</v>
      </c>
      <c r="H396" s="200" t="s">
        <v>156</v>
      </c>
      <c r="I396" s="436" t="s">
        <v>55</v>
      </c>
      <c r="J396" s="430">
        <v>4</v>
      </c>
      <c r="K396" s="430">
        <v>30</v>
      </c>
      <c r="L396" s="427">
        <v>1951</v>
      </c>
      <c r="M396" s="427">
        <v>3</v>
      </c>
      <c r="N396" s="428">
        <v>30</v>
      </c>
      <c r="O396" s="428">
        <v>9</v>
      </c>
      <c r="P396" s="428"/>
      <c r="Q396" s="442" t="s">
        <v>52</v>
      </c>
      <c r="R396" s="442">
        <f t="shared" si="26"/>
        <v>21</v>
      </c>
      <c r="S396" s="428" t="s">
        <v>52</v>
      </c>
      <c r="T396" s="428" t="s">
        <v>61</v>
      </c>
      <c r="U396" s="428" t="s">
        <v>65</v>
      </c>
      <c r="V396" s="428">
        <v>4</v>
      </c>
      <c r="W396" s="428">
        <v>1.115</v>
      </c>
      <c r="X396" s="428">
        <v>1.5</v>
      </c>
      <c r="Y396" s="428">
        <v>1.07</v>
      </c>
      <c r="Z396" s="448">
        <v>1.1</v>
      </c>
      <c r="AA396" s="428">
        <v>1</v>
      </c>
      <c r="AB396" s="449">
        <f t="shared" si="27"/>
        <v>107.94267</v>
      </c>
      <c r="AC396" s="451"/>
    </row>
    <row r="397" spans="1:29">
      <c r="A397" s="427" t="s">
        <v>14</v>
      </c>
      <c r="B397" s="427" t="s">
        <v>353</v>
      </c>
      <c r="C397" s="427" t="s">
        <v>354</v>
      </c>
      <c r="D397" s="427" t="s">
        <v>346</v>
      </c>
      <c r="E397" s="428" t="s">
        <v>242</v>
      </c>
      <c r="F397" s="429">
        <v>46226</v>
      </c>
      <c r="G397" s="430" t="s">
        <v>49</v>
      </c>
      <c r="H397" s="200" t="s">
        <v>355</v>
      </c>
      <c r="I397" s="437" t="s">
        <v>93</v>
      </c>
      <c r="J397" s="430">
        <v>4</v>
      </c>
      <c r="K397" s="430">
        <v>20</v>
      </c>
      <c r="L397" s="427">
        <v>1952</v>
      </c>
      <c r="M397" s="427" t="s">
        <v>347</v>
      </c>
      <c r="N397" s="428">
        <v>10</v>
      </c>
      <c r="O397" s="428">
        <v>2</v>
      </c>
      <c r="P397" s="428"/>
      <c r="Q397" s="442" t="s">
        <v>52</v>
      </c>
      <c r="R397" s="442">
        <f t="shared" si="26"/>
        <v>8</v>
      </c>
      <c r="S397" s="428" t="s">
        <v>52</v>
      </c>
      <c r="T397" s="428" t="s">
        <v>61</v>
      </c>
      <c r="U397" s="428" t="s">
        <v>135</v>
      </c>
      <c r="V397" s="428">
        <v>4</v>
      </c>
      <c r="W397" s="428">
        <v>1.115</v>
      </c>
      <c r="X397" s="428">
        <v>1.5</v>
      </c>
      <c r="Y397" s="428">
        <v>1</v>
      </c>
      <c r="Z397" s="448">
        <v>1.1</v>
      </c>
      <c r="AA397" s="428">
        <v>1</v>
      </c>
      <c r="AB397" s="449">
        <f t="shared" si="27"/>
        <v>27.918</v>
      </c>
      <c r="AC397" s="451"/>
    </row>
    <row r="398" spans="1:29">
      <c r="A398" s="427" t="s">
        <v>14</v>
      </c>
      <c r="B398" s="427" t="s">
        <v>353</v>
      </c>
      <c r="C398" s="427" t="s">
        <v>354</v>
      </c>
      <c r="D398" s="427" t="s">
        <v>346</v>
      </c>
      <c r="E398" s="428" t="s">
        <v>242</v>
      </c>
      <c r="F398" s="429">
        <v>46224</v>
      </c>
      <c r="G398" s="430" t="s">
        <v>49</v>
      </c>
      <c r="H398" s="200" t="s">
        <v>356</v>
      </c>
      <c r="I398" s="437" t="s">
        <v>357</v>
      </c>
      <c r="J398" s="430">
        <v>4</v>
      </c>
      <c r="K398" s="430">
        <v>15</v>
      </c>
      <c r="L398" s="427">
        <v>1952</v>
      </c>
      <c r="M398" s="427" t="s">
        <v>347</v>
      </c>
      <c r="N398" s="428">
        <v>15</v>
      </c>
      <c r="O398" s="428">
        <v>4</v>
      </c>
      <c r="P398" s="428"/>
      <c r="Q398" s="442" t="s">
        <v>52</v>
      </c>
      <c r="R398" s="442">
        <f t="shared" si="26"/>
        <v>11</v>
      </c>
      <c r="S398" s="428" t="s">
        <v>52</v>
      </c>
      <c r="T398" s="428" t="s">
        <v>61</v>
      </c>
      <c r="U398" s="428" t="s">
        <v>135</v>
      </c>
      <c r="V398" s="428">
        <v>4</v>
      </c>
      <c r="W398" s="428">
        <v>1.115</v>
      </c>
      <c r="X398" s="428">
        <v>1.5</v>
      </c>
      <c r="Y398" s="428">
        <v>1.07</v>
      </c>
      <c r="Z398" s="448">
        <v>1.1</v>
      </c>
      <c r="AA398" s="428">
        <v>1</v>
      </c>
      <c r="AB398" s="449">
        <f t="shared" si="27"/>
        <v>50.91702</v>
      </c>
      <c r="AC398" s="451"/>
    </row>
    <row r="399" spans="1:29">
      <c r="A399" s="427" t="s">
        <v>14</v>
      </c>
      <c r="B399" s="427" t="s">
        <v>353</v>
      </c>
      <c r="C399" s="427" t="s">
        <v>354</v>
      </c>
      <c r="D399" s="427" t="s">
        <v>346</v>
      </c>
      <c r="E399" s="428" t="s">
        <v>242</v>
      </c>
      <c r="F399" s="429">
        <v>46228</v>
      </c>
      <c r="G399" s="430" t="s">
        <v>49</v>
      </c>
      <c r="H399" s="200" t="s">
        <v>358</v>
      </c>
      <c r="I399" s="437" t="s">
        <v>93</v>
      </c>
      <c r="J399" s="430">
        <v>4</v>
      </c>
      <c r="K399" s="430">
        <v>50</v>
      </c>
      <c r="L399" s="427">
        <v>1952</v>
      </c>
      <c r="M399" s="427" t="s">
        <v>347</v>
      </c>
      <c r="N399" s="428">
        <v>22</v>
      </c>
      <c r="O399" s="428">
        <v>11</v>
      </c>
      <c r="P399" s="428"/>
      <c r="Q399" s="442" t="s">
        <v>52</v>
      </c>
      <c r="R399" s="442">
        <f t="shared" si="26"/>
        <v>11</v>
      </c>
      <c r="S399" s="428" t="s">
        <v>52</v>
      </c>
      <c r="T399" s="428" t="s">
        <v>61</v>
      </c>
      <c r="U399" s="428" t="s">
        <v>135</v>
      </c>
      <c r="V399" s="428">
        <v>4</v>
      </c>
      <c r="W399" s="428">
        <v>1.115</v>
      </c>
      <c r="X399" s="428">
        <v>1.5</v>
      </c>
      <c r="Y399" s="428">
        <v>1</v>
      </c>
      <c r="Z399" s="448">
        <v>1.1</v>
      </c>
      <c r="AA399" s="428">
        <v>1</v>
      </c>
      <c r="AB399" s="449">
        <f t="shared" si="27"/>
        <v>99.099</v>
      </c>
      <c r="AC399" s="451"/>
    </row>
    <row r="400" spans="1:29">
      <c r="A400" s="427" t="s">
        <v>14</v>
      </c>
      <c r="B400" s="427" t="s">
        <v>353</v>
      </c>
      <c r="C400" s="427" t="s">
        <v>354</v>
      </c>
      <c r="D400" s="427" t="s">
        <v>346</v>
      </c>
      <c r="E400" s="428" t="s">
        <v>242</v>
      </c>
      <c r="F400" s="429">
        <v>11779</v>
      </c>
      <c r="G400" s="427" t="s">
        <v>66</v>
      </c>
      <c r="H400" s="200" t="s">
        <v>273</v>
      </c>
      <c r="I400" s="436" t="s">
        <v>55</v>
      </c>
      <c r="J400" s="430">
        <v>4</v>
      </c>
      <c r="K400" s="430">
        <v>40</v>
      </c>
      <c r="L400" s="427">
        <v>1967</v>
      </c>
      <c r="M400" s="427">
        <v>4</v>
      </c>
      <c r="N400" s="428">
        <v>38</v>
      </c>
      <c r="O400" s="428">
        <v>14</v>
      </c>
      <c r="P400" s="428"/>
      <c r="Q400" s="442" t="s">
        <v>52</v>
      </c>
      <c r="R400" s="442">
        <f t="shared" si="26"/>
        <v>24</v>
      </c>
      <c r="S400" s="428" t="s">
        <v>52</v>
      </c>
      <c r="T400" s="428" t="s">
        <v>61</v>
      </c>
      <c r="U400" s="428" t="s">
        <v>135</v>
      </c>
      <c r="V400" s="428">
        <v>4</v>
      </c>
      <c r="W400" s="428">
        <v>1.115</v>
      </c>
      <c r="X400" s="428">
        <v>1.5</v>
      </c>
      <c r="Y400" s="428">
        <v>1.07</v>
      </c>
      <c r="Z400" s="448">
        <v>1.1</v>
      </c>
      <c r="AA400" s="428">
        <v>1.03</v>
      </c>
      <c r="AB400" s="449">
        <f t="shared" si="27"/>
        <v>157.1881146</v>
      </c>
      <c r="AC400" s="451"/>
    </row>
    <row r="401" spans="1:29">
      <c r="A401" s="427" t="s">
        <v>14</v>
      </c>
      <c r="B401" s="427" t="s">
        <v>359</v>
      </c>
      <c r="C401" s="427" t="s">
        <v>354</v>
      </c>
      <c r="D401" s="427" t="s">
        <v>346</v>
      </c>
      <c r="E401" s="428" t="s">
        <v>242</v>
      </c>
      <c r="F401" s="429">
        <v>11801</v>
      </c>
      <c r="G401" s="430" t="s">
        <v>49</v>
      </c>
      <c r="H401" s="200" t="s">
        <v>155</v>
      </c>
      <c r="I401" s="437" t="s">
        <v>93</v>
      </c>
      <c r="J401" s="430">
        <v>4</v>
      </c>
      <c r="K401" s="430">
        <v>30</v>
      </c>
      <c r="L401" s="427">
        <v>1984</v>
      </c>
      <c r="M401" s="427" t="s">
        <v>347</v>
      </c>
      <c r="N401" s="428">
        <v>30</v>
      </c>
      <c r="O401" s="428">
        <v>11</v>
      </c>
      <c r="P401" s="428"/>
      <c r="Q401" s="442" t="s">
        <v>52</v>
      </c>
      <c r="R401" s="442">
        <f t="shared" si="26"/>
        <v>19</v>
      </c>
      <c r="S401" s="428" t="s">
        <v>52</v>
      </c>
      <c r="T401" s="428" t="s">
        <v>61</v>
      </c>
      <c r="U401" s="428" t="s">
        <v>65</v>
      </c>
      <c r="V401" s="428">
        <v>4</v>
      </c>
      <c r="W401" s="428">
        <v>1.115</v>
      </c>
      <c r="X401" s="428">
        <v>1.5</v>
      </c>
      <c r="Y401" s="428">
        <v>1</v>
      </c>
      <c r="Z401" s="448">
        <v>1.1</v>
      </c>
      <c r="AA401" s="428">
        <v>1</v>
      </c>
      <c r="AB401" s="449">
        <f t="shared" si="27"/>
        <v>112.299</v>
      </c>
      <c r="AC401" s="451"/>
    </row>
    <row r="402" spans="1:29">
      <c r="A402" s="427" t="s">
        <v>14</v>
      </c>
      <c r="B402" s="427" t="s">
        <v>359</v>
      </c>
      <c r="C402" s="427" t="s">
        <v>354</v>
      </c>
      <c r="D402" s="427" t="s">
        <v>346</v>
      </c>
      <c r="E402" s="428" t="s">
        <v>242</v>
      </c>
      <c r="F402" s="429">
        <v>70536</v>
      </c>
      <c r="G402" s="427" t="s">
        <v>66</v>
      </c>
      <c r="H402" s="200" t="s">
        <v>156</v>
      </c>
      <c r="I402" s="436" t="s">
        <v>51</v>
      </c>
      <c r="J402" s="430">
        <v>4</v>
      </c>
      <c r="K402" s="430">
        <v>30</v>
      </c>
      <c r="L402" s="427">
        <v>2002</v>
      </c>
      <c r="M402" s="427">
        <v>3</v>
      </c>
      <c r="N402" s="428">
        <v>29</v>
      </c>
      <c r="O402" s="428">
        <v>12</v>
      </c>
      <c r="P402" s="428"/>
      <c r="Q402" s="442" t="s">
        <v>52</v>
      </c>
      <c r="R402" s="442">
        <f t="shared" si="26"/>
        <v>17</v>
      </c>
      <c r="S402" s="428" t="s">
        <v>52</v>
      </c>
      <c r="T402" s="428" t="s">
        <v>61</v>
      </c>
      <c r="U402" s="428" t="s">
        <v>65</v>
      </c>
      <c r="V402" s="428">
        <v>4</v>
      </c>
      <c r="W402" s="428">
        <v>1.115</v>
      </c>
      <c r="X402" s="428">
        <v>1.5</v>
      </c>
      <c r="Y402" s="428">
        <v>1</v>
      </c>
      <c r="Z402" s="448">
        <v>1.1</v>
      </c>
      <c r="AA402" s="428">
        <v>1</v>
      </c>
      <c r="AB402" s="449">
        <f t="shared" si="27"/>
        <v>116.358</v>
      </c>
      <c r="AC402" s="451"/>
    </row>
    <row r="403" spans="1:29">
      <c r="A403" s="427" t="s">
        <v>14</v>
      </c>
      <c r="B403" s="427" t="s">
        <v>359</v>
      </c>
      <c r="C403" s="427" t="s">
        <v>354</v>
      </c>
      <c r="D403" s="427" t="s">
        <v>346</v>
      </c>
      <c r="E403" s="428" t="s">
        <v>242</v>
      </c>
      <c r="F403" s="429">
        <v>70536</v>
      </c>
      <c r="G403" s="427" t="s">
        <v>66</v>
      </c>
      <c r="H403" s="200" t="s">
        <v>156</v>
      </c>
      <c r="I403" s="436" t="s">
        <v>55</v>
      </c>
      <c r="J403" s="430">
        <v>4</v>
      </c>
      <c r="K403" s="430">
        <v>30</v>
      </c>
      <c r="L403" s="427">
        <v>2002</v>
      </c>
      <c r="M403" s="427">
        <v>3</v>
      </c>
      <c r="N403" s="428">
        <v>30</v>
      </c>
      <c r="O403" s="428">
        <v>13</v>
      </c>
      <c r="P403" s="428"/>
      <c r="Q403" s="442" t="s">
        <v>52</v>
      </c>
      <c r="R403" s="442">
        <f t="shared" si="26"/>
        <v>17</v>
      </c>
      <c r="S403" s="428" t="s">
        <v>52</v>
      </c>
      <c r="T403" s="428" t="s">
        <v>61</v>
      </c>
      <c r="U403" s="428" t="s">
        <v>65</v>
      </c>
      <c r="V403" s="428">
        <v>4</v>
      </c>
      <c r="W403" s="428">
        <v>1.115</v>
      </c>
      <c r="X403" s="428">
        <v>1.5</v>
      </c>
      <c r="Y403" s="428">
        <v>1.07</v>
      </c>
      <c r="Z403" s="448">
        <v>1.1</v>
      </c>
      <c r="AA403" s="428">
        <v>1</v>
      </c>
      <c r="AB403" s="449">
        <f t="shared" si="27"/>
        <v>132.37719</v>
      </c>
      <c r="AC403" s="451"/>
    </row>
    <row r="404" spans="1:29">
      <c r="A404" s="427" t="s">
        <v>14</v>
      </c>
      <c r="B404" s="427" t="s">
        <v>359</v>
      </c>
      <c r="C404" s="427" t="s">
        <v>354</v>
      </c>
      <c r="D404" s="427" t="s">
        <v>346</v>
      </c>
      <c r="E404" s="428" t="s">
        <v>242</v>
      </c>
      <c r="F404" s="429">
        <v>92363</v>
      </c>
      <c r="G404" s="430" t="s">
        <v>49</v>
      </c>
      <c r="H404" s="200" t="s">
        <v>360</v>
      </c>
      <c r="I404" s="436" t="s">
        <v>51</v>
      </c>
      <c r="J404" s="430">
        <v>4</v>
      </c>
      <c r="K404" s="430">
        <v>30</v>
      </c>
      <c r="L404" s="427">
        <v>2005</v>
      </c>
      <c r="M404" s="427" t="s">
        <v>347</v>
      </c>
      <c r="N404" s="428">
        <v>30</v>
      </c>
      <c r="O404" s="428">
        <v>31</v>
      </c>
      <c r="P404" s="428"/>
      <c r="Q404" s="442" t="s">
        <v>52</v>
      </c>
      <c r="R404" s="442">
        <f t="shared" si="26"/>
        <v>-1</v>
      </c>
      <c r="S404" s="428" t="s">
        <v>68</v>
      </c>
      <c r="T404" s="428" t="s">
        <v>61</v>
      </c>
      <c r="U404" s="428" t="s">
        <v>65</v>
      </c>
      <c r="V404" s="428">
        <v>4</v>
      </c>
      <c r="W404" s="428">
        <v>1.115</v>
      </c>
      <c r="X404" s="428">
        <v>1.5</v>
      </c>
      <c r="Y404" s="428">
        <v>1</v>
      </c>
      <c r="Z404" s="448">
        <v>1.1</v>
      </c>
      <c r="AA404" s="428">
        <v>1</v>
      </c>
      <c r="AB404" s="449">
        <f>((O404*W404)*X404*V404*Y404*Z404*AA404)</f>
        <v>228.129</v>
      </c>
      <c r="AC404" s="451"/>
    </row>
    <row r="405" spans="1:29">
      <c r="A405" s="427" t="s">
        <v>14</v>
      </c>
      <c r="B405" s="427" t="s">
        <v>359</v>
      </c>
      <c r="C405" s="427" t="s">
        <v>354</v>
      </c>
      <c r="D405" s="427" t="s">
        <v>346</v>
      </c>
      <c r="E405" s="428" t="s">
        <v>242</v>
      </c>
      <c r="F405" s="429">
        <v>1212533</v>
      </c>
      <c r="G405" s="452" t="s">
        <v>75</v>
      </c>
      <c r="H405" s="200" t="s">
        <v>361</v>
      </c>
      <c r="I405" s="436" t="s">
        <v>51</v>
      </c>
      <c r="J405" s="430">
        <v>4</v>
      </c>
      <c r="K405" s="430">
        <v>40</v>
      </c>
      <c r="L405" s="427">
        <v>1984</v>
      </c>
      <c r="M405" s="427" t="s">
        <v>347</v>
      </c>
      <c r="N405" s="428">
        <v>40</v>
      </c>
      <c r="O405" s="428">
        <v>13</v>
      </c>
      <c r="P405" s="428"/>
      <c r="Q405" s="442" t="s">
        <v>52</v>
      </c>
      <c r="R405" s="442">
        <f t="shared" si="26"/>
        <v>27</v>
      </c>
      <c r="S405" s="428" t="s">
        <v>52</v>
      </c>
      <c r="T405" s="428" t="s">
        <v>61</v>
      </c>
      <c r="U405" s="428" t="s">
        <v>65</v>
      </c>
      <c r="V405" s="455">
        <v>5</v>
      </c>
      <c r="W405" s="428">
        <v>1.115</v>
      </c>
      <c r="X405" s="428">
        <v>1.5</v>
      </c>
      <c r="Y405" s="428">
        <v>1</v>
      </c>
      <c r="Z405" s="448">
        <v>1.1</v>
      </c>
      <c r="AA405" s="428">
        <v>1</v>
      </c>
      <c r="AB405" s="449">
        <f>((O405*W405)+((N405-O405)/4))*V405*X405*Y405*Z405*AA405</f>
        <v>175.27125</v>
      </c>
      <c r="AC405" s="451"/>
    </row>
    <row r="406" spans="1:29">
      <c r="A406" s="427" t="s">
        <v>14</v>
      </c>
      <c r="B406" s="427" t="s">
        <v>359</v>
      </c>
      <c r="C406" s="427" t="s">
        <v>354</v>
      </c>
      <c r="D406" s="427" t="s">
        <v>346</v>
      </c>
      <c r="E406" s="428" t="s">
        <v>242</v>
      </c>
      <c r="F406" s="429">
        <v>11800</v>
      </c>
      <c r="G406" s="430" t="s">
        <v>164</v>
      </c>
      <c r="H406" s="200" t="s">
        <v>361</v>
      </c>
      <c r="I406" s="436" t="s">
        <v>51</v>
      </c>
      <c r="J406" s="430">
        <v>2</v>
      </c>
      <c r="K406" s="430"/>
      <c r="L406" s="427">
        <v>1984</v>
      </c>
      <c r="M406" s="427" t="s">
        <v>347</v>
      </c>
      <c r="N406" s="428"/>
      <c r="O406" s="428"/>
      <c r="P406" s="428"/>
      <c r="Q406" s="442" t="s">
        <v>52</v>
      </c>
      <c r="R406" s="442">
        <f t="shared" si="26"/>
        <v>0</v>
      </c>
      <c r="S406" s="428" t="s">
        <v>68</v>
      </c>
      <c r="T406" s="428"/>
      <c r="U406" s="428"/>
      <c r="V406" s="428"/>
      <c r="W406" s="428"/>
      <c r="X406" s="428">
        <v>1.5</v>
      </c>
      <c r="Y406" s="428"/>
      <c r="Z406" s="448">
        <v>1.1</v>
      </c>
      <c r="AA406" s="428"/>
      <c r="AB406" s="449">
        <f>((O406*W406)*X406*V406*Y406*Z406*AA406)</f>
        <v>0</v>
      </c>
      <c r="AC406" s="451"/>
    </row>
    <row r="407" spans="1:29">
      <c r="A407" s="427" t="s">
        <v>14</v>
      </c>
      <c r="B407" s="427" t="s">
        <v>359</v>
      </c>
      <c r="C407" s="427" t="s">
        <v>354</v>
      </c>
      <c r="D407" s="427" t="s">
        <v>346</v>
      </c>
      <c r="E407" s="428" t="s">
        <v>242</v>
      </c>
      <c r="F407" s="429">
        <v>70538</v>
      </c>
      <c r="G407" s="427" t="s">
        <v>66</v>
      </c>
      <c r="H407" s="200" t="s">
        <v>273</v>
      </c>
      <c r="I407" s="437" t="s">
        <v>93</v>
      </c>
      <c r="J407" s="430">
        <v>4</v>
      </c>
      <c r="K407" s="430">
        <v>30</v>
      </c>
      <c r="L407" s="427">
        <v>2003</v>
      </c>
      <c r="M407" s="427">
        <v>3</v>
      </c>
      <c r="N407" s="428">
        <v>30</v>
      </c>
      <c r="O407" s="428">
        <v>11</v>
      </c>
      <c r="P407" s="428"/>
      <c r="Q407" s="442" t="s">
        <v>52</v>
      </c>
      <c r="R407" s="442">
        <f t="shared" si="26"/>
        <v>19</v>
      </c>
      <c r="S407" s="428" t="s">
        <v>52</v>
      </c>
      <c r="T407" s="428" t="s">
        <v>61</v>
      </c>
      <c r="U407" s="428" t="s">
        <v>135</v>
      </c>
      <c r="V407" s="428">
        <v>4</v>
      </c>
      <c r="W407" s="428">
        <v>1.115</v>
      </c>
      <c r="X407" s="428">
        <v>1.5</v>
      </c>
      <c r="Y407" s="428">
        <v>1</v>
      </c>
      <c r="Z407" s="448">
        <v>1.1</v>
      </c>
      <c r="AA407" s="428">
        <v>1</v>
      </c>
      <c r="AB407" s="449">
        <f t="shared" ref="AB407:AB412" si="28">((O407*W407)+((N407-O407)/4))*V407*X407*Y407*Z407*AA407</f>
        <v>112.299</v>
      </c>
      <c r="AC407" s="451"/>
    </row>
    <row r="408" spans="1:29">
      <c r="A408" s="427" t="s">
        <v>14</v>
      </c>
      <c r="B408" s="427" t="s">
        <v>359</v>
      </c>
      <c r="C408" s="427" t="s">
        <v>354</v>
      </c>
      <c r="D408" s="427" t="s">
        <v>346</v>
      </c>
      <c r="E408" s="428" t="s">
        <v>242</v>
      </c>
      <c r="F408" s="429">
        <v>70540</v>
      </c>
      <c r="G408" s="430" t="s">
        <v>49</v>
      </c>
      <c r="H408" s="200" t="s">
        <v>362</v>
      </c>
      <c r="I408" s="437" t="s">
        <v>93</v>
      </c>
      <c r="J408" s="430">
        <v>4</v>
      </c>
      <c r="K408" s="430">
        <v>20</v>
      </c>
      <c r="L408" s="427">
        <v>2003</v>
      </c>
      <c r="M408" s="427" t="s">
        <v>347</v>
      </c>
      <c r="N408" s="428">
        <v>20</v>
      </c>
      <c r="O408" s="428">
        <v>12</v>
      </c>
      <c r="P408" s="428"/>
      <c r="Q408" s="442" t="s">
        <v>52</v>
      </c>
      <c r="R408" s="442">
        <f t="shared" si="26"/>
        <v>8</v>
      </c>
      <c r="S408" s="428" t="s">
        <v>52</v>
      </c>
      <c r="T408" s="428" t="s">
        <v>61</v>
      </c>
      <c r="U408" s="428" t="s">
        <v>135</v>
      </c>
      <c r="V408" s="428">
        <v>4</v>
      </c>
      <c r="W408" s="428">
        <v>1.115</v>
      </c>
      <c r="X408" s="428">
        <v>1.5</v>
      </c>
      <c r="Y408" s="428">
        <v>1</v>
      </c>
      <c r="Z408" s="448">
        <v>1.1</v>
      </c>
      <c r="AA408" s="428">
        <v>1</v>
      </c>
      <c r="AB408" s="449">
        <f t="shared" si="28"/>
        <v>101.508</v>
      </c>
      <c r="AC408" s="451"/>
    </row>
    <row r="409" spans="1:29">
      <c r="A409" s="427" t="s">
        <v>14</v>
      </c>
      <c r="B409" s="427" t="s">
        <v>359</v>
      </c>
      <c r="C409" s="427" t="s">
        <v>354</v>
      </c>
      <c r="D409" s="427" t="s">
        <v>346</v>
      </c>
      <c r="E409" s="428" t="s">
        <v>242</v>
      </c>
      <c r="F409" s="429">
        <v>11799</v>
      </c>
      <c r="G409" s="430" t="s">
        <v>49</v>
      </c>
      <c r="H409" s="200" t="s">
        <v>363</v>
      </c>
      <c r="I409" s="436" t="s">
        <v>51</v>
      </c>
      <c r="J409" s="430">
        <v>4</v>
      </c>
      <c r="K409" s="430">
        <v>30</v>
      </c>
      <c r="L409" s="427">
        <v>1983</v>
      </c>
      <c r="M409" s="427" t="s">
        <v>347</v>
      </c>
      <c r="N409" s="428">
        <v>25</v>
      </c>
      <c r="O409" s="428">
        <v>3</v>
      </c>
      <c r="P409" s="428"/>
      <c r="Q409" s="442" t="s">
        <v>52</v>
      </c>
      <c r="R409" s="442">
        <f t="shared" si="26"/>
        <v>22</v>
      </c>
      <c r="S409" s="428" t="s">
        <v>52</v>
      </c>
      <c r="T409" s="428" t="s">
        <v>61</v>
      </c>
      <c r="U409" s="428" t="s">
        <v>135</v>
      </c>
      <c r="V409" s="428">
        <v>4</v>
      </c>
      <c r="W409" s="428">
        <v>1.115</v>
      </c>
      <c r="X409" s="428">
        <v>1.5</v>
      </c>
      <c r="Y409" s="428">
        <v>1</v>
      </c>
      <c r="Z409" s="448">
        <v>1.1</v>
      </c>
      <c r="AA409" s="428">
        <v>1</v>
      </c>
      <c r="AB409" s="449">
        <f t="shared" si="28"/>
        <v>58.377</v>
      </c>
      <c r="AC409" s="451"/>
    </row>
    <row r="410" spans="1:29">
      <c r="A410" s="427" t="s">
        <v>14</v>
      </c>
      <c r="B410" s="427" t="s">
        <v>359</v>
      </c>
      <c r="C410" s="427" t="s">
        <v>354</v>
      </c>
      <c r="D410" s="427" t="s">
        <v>346</v>
      </c>
      <c r="E410" s="428" t="s">
        <v>242</v>
      </c>
      <c r="F410" s="429">
        <v>70534</v>
      </c>
      <c r="G410" s="427" t="s">
        <v>66</v>
      </c>
      <c r="H410" s="200" t="s">
        <v>364</v>
      </c>
      <c r="I410" s="436" t="s">
        <v>55</v>
      </c>
      <c r="J410" s="430">
        <v>4</v>
      </c>
      <c r="K410" s="430">
        <v>40</v>
      </c>
      <c r="L410" s="427">
        <v>2002</v>
      </c>
      <c r="M410" s="427" t="s">
        <v>347</v>
      </c>
      <c r="N410" s="428">
        <v>35</v>
      </c>
      <c r="O410" s="428">
        <v>12</v>
      </c>
      <c r="P410" s="428"/>
      <c r="Q410" s="442" t="s">
        <v>52</v>
      </c>
      <c r="R410" s="442">
        <f t="shared" si="26"/>
        <v>23</v>
      </c>
      <c r="S410" s="428" t="s">
        <v>52</v>
      </c>
      <c r="T410" s="428" t="s">
        <v>61</v>
      </c>
      <c r="U410" s="428" t="s">
        <v>65</v>
      </c>
      <c r="V410" s="428">
        <v>4</v>
      </c>
      <c r="W410" s="428">
        <v>1.115</v>
      </c>
      <c r="X410" s="428">
        <v>1.5</v>
      </c>
      <c r="Y410" s="428">
        <v>1.07</v>
      </c>
      <c r="Z410" s="448">
        <v>1.1</v>
      </c>
      <c r="AA410" s="428">
        <v>1</v>
      </c>
      <c r="AB410" s="449">
        <f t="shared" si="28"/>
        <v>135.09606</v>
      </c>
      <c r="AC410" s="451"/>
    </row>
    <row r="411" spans="1:29">
      <c r="A411" s="427" t="s">
        <v>14</v>
      </c>
      <c r="B411" s="427" t="s">
        <v>365</v>
      </c>
      <c r="C411" s="427" t="s">
        <v>365</v>
      </c>
      <c r="D411" s="427" t="s">
        <v>346</v>
      </c>
      <c r="E411" s="428" t="s">
        <v>242</v>
      </c>
      <c r="F411" s="429">
        <v>42040</v>
      </c>
      <c r="G411" s="430" t="s">
        <v>49</v>
      </c>
      <c r="H411" s="200" t="s">
        <v>152</v>
      </c>
      <c r="I411" s="436" t="s">
        <v>55</v>
      </c>
      <c r="J411" s="430">
        <v>4</v>
      </c>
      <c r="K411" s="430">
        <v>80</v>
      </c>
      <c r="L411" s="427">
        <v>1984</v>
      </c>
      <c r="M411" s="427">
        <v>3</v>
      </c>
      <c r="N411" s="428">
        <v>80</v>
      </c>
      <c r="O411" s="428">
        <v>68</v>
      </c>
      <c r="P411" s="428"/>
      <c r="Q411" s="442" t="s">
        <v>52</v>
      </c>
      <c r="R411" s="442">
        <f t="shared" si="26"/>
        <v>12</v>
      </c>
      <c r="S411" s="428" t="s">
        <v>52</v>
      </c>
      <c r="T411" s="428" t="s">
        <v>53</v>
      </c>
      <c r="U411" s="428" t="s">
        <v>54</v>
      </c>
      <c r="V411" s="428">
        <v>4</v>
      </c>
      <c r="W411" s="428">
        <v>1.12</v>
      </c>
      <c r="X411" s="428">
        <v>1</v>
      </c>
      <c r="Y411" s="428">
        <v>1.07</v>
      </c>
      <c r="Z411" s="448">
        <v>1.1</v>
      </c>
      <c r="AA411" s="428">
        <v>1</v>
      </c>
      <c r="AB411" s="449">
        <f t="shared" si="28"/>
        <v>372.68528</v>
      </c>
      <c r="AC411" s="451"/>
    </row>
    <row r="412" spans="1:29">
      <c r="A412" s="427" t="s">
        <v>14</v>
      </c>
      <c r="B412" s="427" t="s">
        <v>365</v>
      </c>
      <c r="C412" s="427" t="s">
        <v>365</v>
      </c>
      <c r="D412" s="427" t="s">
        <v>346</v>
      </c>
      <c r="E412" s="428" t="s">
        <v>242</v>
      </c>
      <c r="F412" s="429">
        <v>395215</v>
      </c>
      <c r="G412" s="430" t="s">
        <v>49</v>
      </c>
      <c r="H412" s="200" t="s">
        <v>161</v>
      </c>
      <c r="I412" s="437" t="s">
        <v>57</v>
      </c>
      <c r="J412" s="430">
        <v>4</v>
      </c>
      <c r="K412" s="430">
        <v>40</v>
      </c>
      <c r="L412" s="427">
        <v>2005</v>
      </c>
      <c r="M412" s="427">
        <v>3</v>
      </c>
      <c r="N412" s="428">
        <v>39</v>
      </c>
      <c r="O412" s="428">
        <v>7</v>
      </c>
      <c r="P412" s="428"/>
      <c r="Q412" s="442" t="s">
        <v>52</v>
      </c>
      <c r="R412" s="442">
        <f t="shared" si="26"/>
        <v>32</v>
      </c>
      <c r="S412" s="428" t="s">
        <v>52</v>
      </c>
      <c r="T412" s="428" t="s">
        <v>58</v>
      </c>
      <c r="U412" s="428" t="s">
        <v>72</v>
      </c>
      <c r="V412" s="428">
        <v>4</v>
      </c>
      <c r="W412" s="428">
        <v>1.125</v>
      </c>
      <c r="X412" s="428">
        <v>2</v>
      </c>
      <c r="Y412" s="428">
        <v>1</v>
      </c>
      <c r="Z412" s="448">
        <v>1.1</v>
      </c>
      <c r="AA412" s="428">
        <v>1</v>
      </c>
      <c r="AB412" s="449">
        <f t="shared" si="28"/>
        <v>139.7</v>
      </c>
      <c r="AC412" s="451"/>
    </row>
    <row r="413" spans="1:29">
      <c r="A413" s="427" t="s">
        <v>14</v>
      </c>
      <c r="B413" s="427" t="s">
        <v>365</v>
      </c>
      <c r="C413" s="427" t="s">
        <v>365</v>
      </c>
      <c r="D413" s="427" t="s">
        <v>346</v>
      </c>
      <c r="E413" s="428" t="s">
        <v>242</v>
      </c>
      <c r="F413" s="429">
        <v>95215</v>
      </c>
      <c r="G413" s="432" t="s">
        <v>66</v>
      </c>
      <c r="H413" s="431" t="s">
        <v>161</v>
      </c>
      <c r="I413" s="437" t="s">
        <v>57</v>
      </c>
      <c r="J413" s="430">
        <v>4</v>
      </c>
      <c r="K413" s="430">
        <v>40</v>
      </c>
      <c r="L413" s="427">
        <v>2010</v>
      </c>
      <c r="M413" s="427">
        <v>4</v>
      </c>
      <c r="N413" s="428">
        <v>30</v>
      </c>
      <c r="O413" s="428">
        <v>17</v>
      </c>
      <c r="P413" s="428">
        <v>83</v>
      </c>
      <c r="Q413" s="442" t="s">
        <v>68</v>
      </c>
      <c r="R413" s="442">
        <f t="shared" si="26"/>
        <v>13</v>
      </c>
      <c r="S413" s="428" t="s">
        <v>122</v>
      </c>
      <c r="T413" s="428" t="s">
        <v>58</v>
      </c>
      <c r="U413" s="428" t="s">
        <v>72</v>
      </c>
      <c r="V413" s="428">
        <v>4</v>
      </c>
      <c r="W413" s="428">
        <v>1.125</v>
      </c>
      <c r="X413" s="428">
        <v>2</v>
      </c>
      <c r="Y413" s="428">
        <v>1</v>
      </c>
      <c r="Z413" s="448">
        <v>1.1</v>
      </c>
      <c r="AA413" s="428">
        <v>1.03</v>
      </c>
      <c r="AB413" s="449">
        <f>P413*X413*Y413*Z413</f>
        <v>182.6</v>
      </c>
      <c r="AC413" s="451"/>
    </row>
    <row r="414" spans="1:29">
      <c r="A414" s="427" t="s">
        <v>14</v>
      </c>
      <c r="B414" s="427" t="s">
        <v>365</v>
      </c>
      <c r="C414" s="427" t="s">
        <v>365</v>
      </c>
      <c r="D414" s="427" t="s">
        <v>346</v>
      </c>
      <c r="E414" s="428" t="s">
        <v>242</v>
      </c>
      <c r="F414" s="429">
        <v>16318</v>
      </c>
      <c r="G414" s="430" t="s">
        <v>49</v>
      </c>
      <c r="H414" s="200" t="s">
        <v>165</v>
      </c>
      <c r="I414" s="436" t="s">
        <v>55</v>
      </c>
      <c r="J414" s="430">
        <v>4</v>
      </c>
      <c r="K414" s="430">
        <v>50</v>
      </c>
      <c r="L414" s="427">
        <v>1984</v>
      </c>
      <c r="M414" s="427">
        <v>3</v>
      </c>
      <c r="N414" s="428">
        <v>50</v>
      </c>
      <c r="O414" s="428">
        <v>20</v>
      </c>
      <c r="P414" s="428"/>
      <c r="Q414" s="442" t="s">
        <v>52</v>
      </c>
      <c r="R414" s="442">
        <f t="shared" si="26"/>
        <v>30</v>
      </c>
      <c r="S414" s="428" t="s">
        <v>52</v>
      </c>
      <c r="T414" s="428" t="s">
        <v>53</v>
      </c>
      <c r="U414" s="428" t="s">
        <v>54</v>
      </c>
      <c r="V414" s="428">
        <v>4</v>
      </c>
      <c r="W414" s="428">
        <v>1.12</v>
      </c>
      <c r="X414" s="428">
        <v>1</v>
      </c>
      <c r="Y414" s="428">
        <v>1.07</v>
      </c>
      <c r="Z414" s="448">
        <v>1.1</v>
      </c>
      <c r="AA414" s="428">
        <v>1</v>
      </c>
      <c r="AB414" s="449">
        <f t="shared" ref="AB414:AB421" si="29">((O414*W414)+((N414-O414)/4))*V414*X414*Y414*Z414*AA414</f>
        <v>140.7692</v>
      </c>
      <c r="AC414" s="451"/>
    </row>
    <row r="415" spans="1:29">
      <c r="A415" s="427" t="s">
        <v>14</v>
      </c>
      <c r="B415" s="427" t="s">
        <v>365</v>
      </c>
      <c r="C415" s="427" t="s">
        <v>365</v>
      </c>
      <c r="D415" s="427" t="s">
        <v>346</v>
      </c>
      <c r="E415" s="428" t="s">
        <v>242</v>
      </c>
      <c r="F415" s="429">
        <v>16319</v>
      </c>
      <c r="G415" s="427" t="s">
        <v>66</v>
      </c>
      <c r="H415" s="200" t="s">
        <v>198</v>
      </c>
      <c r="I415" s="436" t="s">
        <v>55</v>
      </c>
      <c r="J415" s="430">
        <v>4</v>
      </c>
      <c r="K415" s="430">
        <v>40</v>
      </c>
      <c r="L415" s="427">
        <v>1964</v>
      </c>
      <c r="M415" s="427">
        <v>3</v>
      </c>
      <c r="N415" s="428">
        <v>39</v>
      </c>
      <c r="O415" s="428">
        <v>14</v>
      </c>
      <c r="P415" s="428"/>
      <c r="Q415" s="442" t="s">
        <v>52</v>
      </c>
      <c r="R415" s="442">
        <f t="shared" si="26"/>
        <v>25</v>
      </c>
      <c r="S415" s="428" t="s">
        <v>52</v>
      </c>
      <c r="T415" s="428" t="s">
        <v>53</v>
      </c>
      <c r="U415" s="428" t="s">
        <v>83</v>
      </c>
      <c r="V415" s="428">
        <v>4</v>
      </c>
      <c r="W415" s="428">
        <v>1.1</v>
      </c>
      <c r="X415" s="428">
        <v>1</v>
      </c>
      <c r="Y415" s="428">
        <v>1.07</v>
      </c>
      <c r="Z415" s="448">
        <v>1.1</v>
      </c>
      <c r="AA415" s="428">
        <v>1</v>
      </c>
      <c r="AB415" s="449">
        <f t="shared" si="29"/>
        <v>101.9282</v>
      </c>
      <c r="AC415" s="451"/>
    </row>
    <row r="416" spans="1:29">
      <c r="A416" s="427" t="s">
        <v>14</v>
      </c>
      <c r="B416" s="427" t="s">
        <v>365</v>
      </c>
      <c r="C416" s="427" t="s">
        <v>365</v>
      </c>
      <c r="D416" s="427" t="s">
        <v>346</v>
      </c>
      <c r="E416" s="428" t="s">
        <v>242</v>
      </c>
      <c r="F416" s="429">
        <v>51476</v>
      </c>
      <c r="G416" s="427" t="s">
        <v>66</v>
      </c>
      <c r="H416" s="200" t="s">
        <v>366</v>
      </c>
      <c r="I416" s="436" t="s">
        <v>55</v>
      </c>
      <c r="J416" s="430">
        <v>4</v>
      </c>
      <c r="K416" s="430">
        <v>40</v>
      </c>
      <c r="L416" s="427">
        <v>1981</v>
      </c>
      <c r="M416" s="427">
        <v>3</v>
      </c>
      <c r="N416" s="428">
        <v>40</v>
      </c>
      <c r="O416" s="428">
        <v>23</v>
      </c>
      <c r="P416" s="428"/>
      <c r="Q416" s="442" t="s">
        <v>52</v>
      </c>
      <c r="R416" s="442">
        <f t="shared" si="26"/>
        <v>17</v>
      </c>
      <c r="S416" s="428" t="s">
        <v>52</v>
      </c>
      <c r="T416" s="428" t="s">
        <v>53</v>
      </c>
      <c r="U416" s="428" t="s">
        <v>119</v>
      </c>
      <c r="V416" s="428">
        <v>4</v>
      </c>
      <c r="W416" s="428">
        <v>1.115</v>
      </c>
      <c r="X416" s="428">
        <v>1</v>
      </c>
      <c r="Y416" s="428">
        <v>1.07</v>
      </c>
      <c r="Z416" s="448">
        <v>1.1</v>
      </c>
      <c r="AA416" s="428">
        <v>1</v>
      </c>
      <c r="AB416" s="449">
        <f t="shared" si="29"/>
        <v>140.74566</v>
      </c>
      <c r="AC416" s="451"/>
    </row>
    <row r="417" spans="1:29">
      <c r="A417" s="427" t="s">
        <v>14</v>
      </c>
      <c r="B417" s="427" t="s">
        <v>365</v>
      </c>
      <c r="C417" s="427" t="s">
        <v>365</v>
      </c>
      <c r="D417" s="427" t="s">
        <v>346</v>
      </c>
      <c r="E417" s="428" t="s">
        <v>242</v>
      </c>
      <c r="F417" s="429">
        <v>51477</v>
      </c>
      <c r="G417" s="427" t="s">
        <v>66</v>
      </c>
      <c r="H417" s="200" t="s">
        <v>201</v>
      </c>
      <c r="I417" s="436" t="s">
        <v>55</v>
      </c>
      <c r="J417" s="430">
        <v>4</v>
      </c>
      <c r="K417" s="430">
        <v>30</v>
      </c>
      <c r="L417" s="427">
        <v>1964</v>
      </c>
      <c r="M417" s="427">
        <v>3</v>
      </c>
      <c r="N417" s="428">
        <v>30</v>
      </c>
      <c r="O417" s="428">
        <v>7</v>
      </c>
      <c r="P417" s="428"/>
      <c r="Q417" s="442" t="s">
        <v>52</v>
      </c>
      <c r="R417" s="442">
        <f t="shared" si="26"/>
        <v>23</v>
      </c>
      <c r="S417" s="428" t="s">
        <v>52</v>
      </c>
      <c r="T417" s="428" t="s">
        <v>53</v>
      </c>
      <c r="U417" s="428" t="s">
        <v>119</v>
      </c>
      <c r="V417" s="428">
        <v>4</v>
      </c>
      <c r="W417" s="428">
        <v>1.115</v>
      </c>
      <c r="X417" s="428">
        <v>1</v>
      </c>
      <c r="Y417" s="428">
        <v>1.07</v>
      </c>
      <c r="Z417" s="448">
        <v>1.1</v>
      </c>
      <c r="AA417" s="428">
        <v>1</v>
      </c>
      <c r="AB417" s="449">
        <f t="shared" si="29"/>
        <v>63.81694</v>
      </c>
      <c r="AC417" s="451"/>
    </row>
    <row r="418" spans="1:29">
      <c r="A418" s="427" t="s">
        <v>14</v>
      </c>
      <c r="B418" s="427" t="s">
        <v>365</v>
      </c>
      <c r="C418" s="427" t="s">
        <v>365</v>
      </c>
      <c r="D418" s="427" t="s">
        <v>346</v>
      </c>
      <c r="E418" s="428" t="s">
        <v>242</v>
      </c>
      <c r="F418" s="429">
        <v>18961</v>
      </c>
      <c r="G418" s="427" t="s">
        <v>66</v>
      </c>
      <c r="H418" s="200" t="s">
        <v>208</v>
      </c>
      <c r="I418" s="436" t="s">
        <v>55</v>
      </c>
      <c r="J418" s="430">
        <v>4</v>
      </c>
      <c r="K418" s="430">
        <v>40</v>
      </c>
      <c r="L418" s="427">
        <v>1997</v>
      </c>
      <c r="M418" s="427">
        <v>2</v>
      </c>
      <c r="N418" s="428">
        <v>40</v>
      </c>
      <c r="O418" s="428">
        <v>5</v>
      </c>
      <c r="P418" s="428"/>
      <c r="Q418" s="442" t="s">
        <v>52</v>
      </c>
      <c r="R418" s="442">
        <f t="shared" si="26"/>
        <v>35</v>
      </c>
      <c r="S418" s="428" t="s">
        <v>52</v>
      </c>
      <c r="T418" s="428" t="s">
        <v>61</v>
      </c>
      <c r="U418" s="428" t="s">
        <v>74</v>
      </c>
      <c r="V418" s="428">
        <v>4</v>
      </c>
      <c r="W418" s="428">
        <v>1.1325</v>
      </c>
      <c r="X418" s="428">
        <v>1.5</v>
      </c>
      <c r="Y418" s="428">
        <v>1.07</v>
      </c>
      <c r="Z418" s="448">
        <v>1.1</v>
      </c>
      <c r="AA418" s="428">
        <v>0.9</v>
      </c>
      <c r="AB418" s="449">
        <f t="shared" si="29"/>
        <v>91.6029675</v>
      </c>
      <c r="AC418" s="451"/>
    </row>
    <row r="419" spans="1:29">
      <c r="A419" s="427" t="s">
        <v>14</v>
      </c>
      <c r="B419" s="427" t="s">
        <v>365</v>
      </c>
      <c r="C419" s="427" t="s">
        <v>365</v>
      </c>
      <c r="D419" s="427" t="s">
        <v>346</v>
      </c>
      <c r="E419" s="428" t="s">
        <v>242</v>
      </c>
      <c r="F419" s="429">
        <v>95213</v>
      </c>
      <c r="G419" s="427" t="s">
        <v>66</v>
      </c>
      <c r="H419" s="200" t="s">
        <v>230</v>
      </c>
      <c r="I419" s="436" t="s">
        <v>55</v>
      </c>
      <c r="J419" s="430">
        <v>4</v>
      </c>
      <c r="K419" s="430">
        <v>40</v>
      </c>
      <c r="L419" s="427">
        <v>1964</v>
      </c>
      <c r="M419" s="427">
        <v>3</v>
      </c>
      <c r="N419" s="428">
        <v>40</v>
      </c>
      <c r="O419" s="428">
        <v>36</v>
      </c>
      <c r="P419" s="428"/>
      <c r="Q419" s="442" t="s">
        <v>52</v>
      </c>
      <c r="R419" s="442">
        <f t="shared" si="26"/>
        <v>4</v>
      </c>
      <c r="S419" s="428" t="s">
        <v>52</v>
      </c>
      <c r="T419" s="428" t="s">
        <v>53</v>
      </c>
      <c r="U419" s="428" t="s">
        <v>138</v>
      </c>
      <c r="V419" s="428">
        <v>4</v>
      </c>
      <c r="W419" s="428">
        <v>1.1</v>
      </c>
      <c r="X419" s="428">
        <v>1</v>
      </c>
      <c r="Y419" s="428">
        <v>1.07</v>
      </c>
      <c r="Z419" s="448">
        <v>1.1</v>
      </c>
      <c r="AA419" s="428">
        <v>1</v>
      </c>
      <c r="AB419" s="449">
        <f t="shared" si="29"/>
        <v>191.1448</v>
      </c>
      <c r="AC419" s="451"/>
    </row>
    <row r="420" spans="1:29">
      <c r="A420" s="427" t="s">
        <v>14</v>
      </c>
      <c r="B420" s="427" t="s">
        <v>365</v>
      </c>
      <c r="C420" s="427" t="s">
        <v>365</v>
      </c>
      <c r="D420" s="427" t="s">
        <v>346</v>
      </c>
      <c r="E420" s="428" t="s">
        <v>242</v>
      </c>
      <c r="F420" s="429">
        <v>95213</v>
      </c>
      <c r="G420" s="427" t="s">
        <v>66</v>
      </c>
      <c r="H420" s="200" t="s">
        <v>230</v>
      </c>
      <c r="I420" s="437" t="s">
        <v>93</v>
      </c>
      <c r="J420" s="430">
        <v>4</v>
      </c>
      <c r="K420" s="430">
        <v>40</v>
      </c>
      <c r="L420" s="427">
        <v>1964</v>
      </c>
      <c r="M420" s="427">
        <v>3</v>
      </c>
      <c r="N420" s="428">
        <v>40</v>
      </c>
      <c r="O420" s="428">
        <v>26</v>
      </c>
      <c r="P420" s="428"/>
      <c r="Q420" s="442" t="s">
        <v>52</v>
      </c>
      <c r="R420" s="442">
        <f t="shared" si="26"/>
        <v>14</v>
      </c>
      <c r="S420" s="428" t="s">
        <v>52</v>
      </c>
      <c r="T420" s="428" t="s">
        <v>53</v>
      </c>
      <c r="U420" s="428" t="s">
        <v>138</v>
      </c>
      <c r="V420" s="428">
        <v>4</v>
      </c>
      <c r="W420" s="428">
        <v>1.1</v>
      </c>
      <c r="X420" s="428">
        <v>1</v>
      </c>
      <c r="Y420" s="428">
        <v>1</v>
      </c>
      <c r="Z420" s="448">
        <v>1.1</v>
      </c>
      <c r="AA420" s="428">
        <v>1</v>
      </c>
      <c r="AB420" s="449">
        <f t="shared" si="29"/>
        <v>141.24</v>
      </c>
      <c r="AC420" s="451"/>
    </row>
    <row r="421" spans="1:29">
      <c r="A421" s="427" t="s">
        <v>14</v>
      </c>
      <c r="B421" s="427" t="s">
        <v>346</v>
      </c>
      <c r="C421" s="428" t="s">
        <v>346</v>
      </c>
      <c r="D421" s="427" t="s">
        <v>346</v>
      </c>
      <c r="E421" s="428" t="s">
        <v>48</v>
      </c>
      <c r="F421" s="429">
        <v>3638</v>
      </c>
      <c r="G421" s="430" t="s">
        <v>49</v>
      </c>
      <c r="H421" s="200" t="s">
        <v>152</v>
      </c>
      <c r="I421" s="436" t="s">
        <v>55</v>
      </c>
      <c r="J421" s="430">
        <v>4</v>
      </c>
      <c r="K421" s="430">
        <v>80</v>
      </c>
      <c r="L421" s="427">
        <v>1976</v>
      </c>
      <c r="M421" s="427">
        <v>3</v>
      </c>
      <c r="N421" s="428">
        <v>80</v>
      </c>
      <c r="O421" s="428">
        <v>62</v>
      </c>
      <c r="P421" s="428"/>
      <c r="Q421" s="442" t="s">
        <v>52</v>
      </c>
      <c r="R421" s="442">
        <f t="shared" si="26"/>
        <v>18</v>
      </c>
      <c r="S421" s="428" t="s">
        <v>52</v>
      </c>
      <c r="T421" s="428" t="s">
        <v>53</v>
      </c>
      <c r="U421" s="428" t="s">
        <v>54</v>
      </c>
      <c r="V421" s="428">
        <v>4</v>
      </c>
      <c r="W421" s="428">
        <v>1.12</v>
      </c>
      <c r="X421" s="428">
        <v>1</v>
      </c>
      <c r="Y421" s="428">
        <v>1.07</v>
      </c>
      <c r="Z421" s="448">
        <v>1</v>
      </c>
      <c r="AA421" s="428">
        <v>1</v>
      </c>
      <c r="AB421" s="449">
        <f t="shared" si="29"/>
        <v>316.4632</v>
      </c>
      <c r="AC421" s="451"/>
    </row>
    <row r="422" spans="1:29">
      <c r="A422" s="427" t="s">
        <v>14</v>
      </c>
      <c r="B422" s="427" t="s">
        <v>346</v>
      </c>
      <c r="C422" s="428" t="s">
        <v>346</v>
      </c>
      <c r="D422" s="427" t="s">
        <v>346</v>
      </c>
      <c r="E422" s="428" t="s">
        <v>48</v>
      </c>
      <c r="F422" s="429">
        <v>1203646</v>
      </c>
      <c r="G422" s="432" t="s">
        <v>66</v>
      </c>
      <c r="H422" s="200" t="s">
        <v>161</v>
      </c>
      <c r="I422" s="436" t="s">
        <v>55</v>
      </c>
      <c r="J422" s="430">
        <v>4</v>
      </c>
      <c r="K422" s="430">
        <v>40</v>
      </c>
      <c r="L422" s="427">
        <v>2011</v>
      </c>
      <c r="M422" s="427">
        <v>4</v>
      </c>
      <c r="N422" s="428">
        <v>40</v>
      </c>
      <c r="O422" s="428">
        <v>19</v>
      </c>
      <c r="P422" s="428">
        <v>128</v>
      </c>
      <c r="Q422" s="442" t="s">
        <v>68</v>
      </c>
      <c r="R422" s="442">
        <f t="shared" si="26"/>
        <v>21</v>
      </c>
      <c r="S422" s="428" t="s">
        <v>122</v>
      </c>
      <c r="T422" s="428" t="s">
        <v>58</v>
      </c>
      <c r="U422" s="428" t="s">
        <v>72</v>
      </c>
      <c r="V422" s="428">
        <v>4</v>
      </c>
      <c r="W422" s="428">
        <v>1.125</v>
      </c>
      <c r="X422" s="428">
        <v>2</v>
      </c>
      <c r="Y422" s="428">
        <v>1.07</v>
      </c>
      <c r="Z422" s="448">
        <v>1</v>
      </c>
      <c r="AA422" s="428">
        <v>1.03</v>
      </c>
      <c r="AB422" s="449">
        <f>P422*X422*Y422*Z422</f>
        <v>273.92</v>
      </c>
      <c r="AC422" s="451"/>
    </row>
    <row r="423" spans="1:29">
      <c r="A423" s="427" t="s">
        <v>14</v>
      </c>
      <c r="B423" s="427" t="s">
        <v>346</v>
      </c>
      <c r="C423" s="428" t="s">
        <v>346</v>
      </c>
      <c r="D423" s="427" t="s">
        <v>346</v>
      </c>
      <c r="E423" s="428" t="s">
        <v>48</v>
      </c>
      <c r="F423" s="429">
        <v>3639</v>
      </c>
      <c r="G423" s="430" t="s">
        <v>49</v>
      </c>
      <c r="H423" s="200" t="s">
        <v>165</v>
      </c>
      <c r="I423" s="436" t="s">
        <v>55</v>
      </c>
      <c r="J423" s="430">
        <v>4</v>
      </c>
      <c r="K423" s="430">
        <v>100</v>
      </c>
      <c r="L423" s="427">
        <v>1976</v>
      </c>
      <c r="M423" s="427">
        <v>3</v>
      </c>
      <c r="N423" s="428">
        <v>100</v>
      </c>
      <c r="O423" s="428">
        <v>53</v>
      </c>
      <c r="P423" s="428"/>
      <c r="Q423" s="442" t="s">
        <v>52</v>
      </c>
      <c r="R423" s="442">
        <f t="shared" si="26"/>
        <v>47</v>
      </c>
      <c r="S423" s="428" t="s">
        <v>52</v>
      </c>
      <c r="T423" s="428" t="s">
        <v>53</v>
      </c>
      <c r="U423" s="428" t="s">
        <v>54</v>
      </c>
      <c r="V423" s="428">
        <v>4</v>
      </c>
      <c r="W423" s="428">
        <v>1.12</v>
      </c>
      <c r="X423" s="428">
        <v>1</v>
      </c>
      <c r="Y423" s="428">
        <v>1.07</v>
      </c>
      <c r="Z423" s="448">
        <v>1</v>
      </c>
      <c r="AA423" s="428">
        <v>1</v>
      </c>
      <c r="AB423" s="449">
        <f t="shared" ref="AB423:AB443" si="30">((O423*W423)+((N423-O423)/4))*V423*X423*Y423*Z423*AA423</f>
        <v>304.3508</v>
      </c>
      <c r="AC423" s="451"/>
    </row>
    <row r="424" spans="1:29">
      <c r="A424" s="427" t="s">
        <v>14</v>
      </c>
      <c r="B424" s="427" t="s">
        <v>346</v>
      </c>
      <c r="C424" s="428" t="s">
        <v>346</v>
      </c>
      <c r="D424" s="427" t="s">
        <v>346</v>
      </c>
      <c r="E424" s="428" t="s">
        <v>48</v>
      </c>
      <c r="F424" s="429">
        <v>43086</v>
      </c>
      <c r="G424" s="427" t="s">
        <v>66</v>
      </c>
      <c r="H424" s="200" t="s">
        <v>173</v>
      </c>
      <c r="I424" s="437" t="s">
        <v>367</v>
      </c>
      <c r="J424" s="430">
        <v>4</v>
      </c>
      <c r="K424" s="430">
        <v>50</v>
      </c>
      <c r="L424" s="427">
        <v>1998</v>
      </c>
      <c r="M424" s="427">
        <v>4</v>
      </c>
      <c r="N424" s="428">
        <v>50</v>
      </c>
      <c r="O424" s="428">
        <v>28</v>
      </c>
      <c r="P424" s="428"/>
      <c r="Q424" s="442" t="s">
        <v>52</v>
      </c>
      <c r="R424" s="442">
        <f t="shared" si="26"/>
        <v>22</v>
      </c>
      <c r="S424" s="428" t="s">
        <v>52</v>
      </c>
      <c r="T424" s="428" t="s">
        <v>61</v>
      </c>
      <c r="U424" s="428" t="s">
        <v>95</v>
      </c>
      <c r="V424" s="428">
        <v>5</v>
      </c>
      <c r="W424" s="428">
        <v>1.066</v>
      </c>
      <c r="X424" s="428">
        <v>1.5</v>
      </c>
      <c r="Y424" s="428">
        <v>1</v>
      </c>
      <c r="Z424" s="448">
        <v>1</v>
      </c>
      <c r="AA424" s="428">
        <v>1.03</v>
      </c>
      <c r="AB424" s="449">
        <f t="shared" si="30"/>
        <v>273.0633</v>
      </c>
      <c r="AC424" s="451"/>
    </row>
    <row r="425" spans="1:29">
      <c r="A425" s="427" t="s">
        <v>14</v>
      </c>
      <c r="B425" s="427" t="s">
        <v>346</v>
      </c>
      <c r="C425" s="428" t="s">
        <v>346</v>
      </c>
      <c r="D425" s="427" t="s">
        <v>346</v>
      </c>
      <c r="E425" s="428" t="s">
        <v>48</v>
      </c>
      <c r="F425" s="429">
        <v>3641</v>
      </c>
      <c r="G425" s="430" t="s">
        <v>49</v>
      </c>
      <c r="H425" s="200" t="s">
        <v>177</v>
      </c>
      <c r="I425" s="437" t="s">
        <v>57</v>
      </c>
      <c r="J425" s="430">
        <v>4</v>
      </c>
      <c r="K425" s="430">
        <v>40</v>
      </c>
      <c r="L425" s="427">
        <v>1981</v>
      </c>
      <c r="M425" s="427">
        <v>3</v>
      </c>
      <c r="N425" s="428">
        <v>40</v>
      </c>
      <c r="O425" s="428">
        <v>33</v>
      </c>
      <c r="P425" s="428"/>
      <c r="Q425" s="442" t="s">
        <v>52</v>
      </c>
      <c r="R425" s="442">
        <f t="shared" si="26"/>
        <v>7</v>
      </c>
      <c r="S425" s="428" t="s">
        <v>52</v>
      </c>
      <c r="T425" s="428" t="s">
        <v>61</v>
      </c>
      <c r="U425" s="428" t="s">
        <v>95</v>
      </c>
      <c r="V425" s="428">
        <v>5</v>
      </c>
      <c r="W425" s="428">
        <v>1.066</v>
      </c>
      <c r="X425" s="428">
        <v>1.5</v>
      </c>
      <c r="Y425" s="428">
        <v>1</v>
      </c>
      <c r="Z425" s="448">
        <v>1</v>
      </c>
      <c r="AA425" s="428">
        <v>1</v>
      </c>
      <c r="AB425" s="449">
        <f t="shared" si="30"/>
        <v>276.96</v>
      </c>
      <c r="AC425" s="451"/>
    </row>
    <row r="426" spans="1:29">
      <c r="A426" s="427" t="s">
        <v>14</v>
      </c>
      <c r="B426" s="427" t="s">
        <v>346</v>
      </c>
      <c r="C426" s="428" t="s">
        <v>346</v>
      </c>
      <c r="D426" s="427" t="s">
        <v>346</v>
      </c>
      <c r="E426" s="428" t="s">
        <v>48</v>
      </c>
      <c r="F426" s="429">
        <v>3645</v>
      </c>
      <c r="G426" s="427" t="s">
        <v>66</v>
      </c>
      <c r="H426" s="200" t="s">
        <v>195</v>
      </c>
      <c r="I426" s="436" t="s">
        <v>55</v>
      </c>
      <c r="J426" s="430">
        <v>4</v>
      </c>
      <c r="K426" s="430">
        <v>40</v>
      </c>
      <c r="L426" s="427">
        <v>1966</v>
      </c>
      <c r="M426" s="427">
        <v>3</v>
      </c>
      <c r="N426" s="428">
        <v>40</v>
      </c>
      <c r="O426" s="428">
        <v>14</v>
      </c>
      <c r="P426" s="428"/>
      <c r="Q426" s="442" t="s">
        <v>52</v>
      </c>
      <c r="R426" s="442">
        <f t="shared" si="26"/>
        <v>26</v>
      </c>
      <c r="S426" s="428" t="s">
        <v>52</v>
      </c>
      <c r="T426" s="428" t="s">
        <v>58</v>
      </c>
      <c r="U426" s="428" t="s">
        <v>107</v>
      </c>
      <c r="V426" s="428">
        <v>4</v>
      </c>
      <c r="W426" s="428">
        <v>1.1325</v>
      </c>
      <c r="X426" s="428">
        <v>2</v>
      </c>
      <c r="Y426" s="428">
        <v>1.07</v>
      </c>
      <c r="Z426" s="448">
        <v>1</v>
      </c>
      <c r="AA426" s="428">
        <v>1</v>
      </c>
      <c r="AB426" s="449">
        <f t="shared" si="30"/>
        <v>191.3588</v>
      </c>
      <c r="AC426" s="451"/>
    </row>
    <row r="427" spans="1:29">
      <c r="A427" s="427" t="s">
        <v>14</v>
      </c>
      <c r="B427" s="427" t="s">
        <v>346</v>
      </c>
      <c r="C427" s="428" t="s">
        <v>346</v>
      </c>
      <c r="D427" s="427" t="s">
        <v>346</v>
      </c>
      <c r="E427" s="428" t="s">
        <v>48</v>
      </c>
      <c r="F427" s="429">
        <v>18316</v>
      </c>
      <c r="G427" s="427" t="s">
        <v>66</v>
      </c>
      <c r="H427" s="200" t="s">
        <v>198</v>
      </c>
      <c r="I427" s="436" t="s">
        <v>55</v>
      </c>
      <c r="J427" s="430">
        <v>4</v>
      </c>
      <c r="K427" s="430">
        <v>40</v>
      </c>
      <c r="L427" s="427">
        <v>1996</v>
      </c>
      <c r="M427" s="427">
        <v>3</v>
      </c>
      <c r="N427" s="428">
        <v>40</v>
      </c>
      <c r="O427" s="428">
        <v>20</v>
      </c>
      <c r="P427" s="428"/>
      <c r="Q427" s="442" t="s">
        <v>52</v>
      </c>
      <c r="R427" s="442">
        <f t="shared" si="26"/>
        <v>20</v>
      </c>
      <c r="S427" s="428" t="s">
        <v>52</v>
      </c>
      <c r="T427" s="428" t="s">
        <v>53</v>
      </c>
      <c r="U427" s="428" t="s">
        <v>83</v>
      </c>
      <c r="V427" s="428">
        <v>4</v>
      </c>
      <c r="W427" s="428">
        <v>1.1</v>
      </c>
      <c r="X427" s="428">
        <v>1</v>
      </c>
      <c r="Y427" s="428">
        <v>1.07</v>
      </c>
      <c r="Z427" s="448">
        <v>1</v>
      </c>
      <c r="AA427" s="428">
        <v>1</v>
      </c>
      <c r="AB427" s="449">
        <f t="shared" si="30"/>
        <v>115.56</v>
      </c>
      <c r="AC427" s="451"/>
    </row>
    <row r="428" spans="1:29">
      <c r="A428" s="427" t="s">
        <v>14</v>
      </c>
      <c r="B428" s="427" t="s">
        <v>346</v>
      </c>
      <c r="C428" s="428" t="s">
        <v>346</v>
      </c>
      <c r="D428" s="427" t="s">
        <v>346</v>
      </c>
      <c r="E428" s="428" t="s">
        <v>48</v>
      </c>
      <c r="F428" s="429">
        <v>36430</v>
      </c>
      <c r="G428" s="427" t="s">
        <v>66</v>
      </c>
      <c r="H428" s="200" t="s">
        <v>336</v>
      </c>
      <c r="I428" s="436" t="s">
        <v>55</v>
      </c>
      <c r="J428" s="430">
        <v>4</v>
      </c>
      <c r="K428" s="430">
        <v>40</v>
      </c>
      <c r="L428" s="427">
        <v>1966</v>
      </c>
      <c r="M428" s="427">
        <v>3</v>
      </c>
      <c r="N428" s="428">
        <v>40</v>
      </c>
      <c r="O428" s="428">
        <v>17</v>
      </c>
      <c r="P428" s="428"/>
      <c r="Q428" s="442" t="s">
        <v>52</v>
      </c>
      <c r="R428" s="442">
        <f t="shared" si="26"/>
        <v>23</v>
      </c>
      <c r="S428" s="428" t="s">
        <v>52</v>
      </c>
      <c r="T428" s="428" t="s">
        <v>53</v>
      </c>
      <c r="U428" s="428" t="s">
        <v>119</v>
      </c>
      <c r="V428" s="428">
        <v>4</v>
      </c>
      <c r="W428" s="428">
        <v>1.115</v>
      </c>
      <c r="X428" s="428">
        <v>1</v>
      </c>
      <c r="Y428" s="428">
        <v>1.07</v>
      </c>
      <c r="Z428" s="448">
        <v>1</v>
      </c>
      <c r="AA428" s="428">
        <v>1</v>
      </c>
      <c r="AB428" s="449">
        <f t="shared" si="30"/>
        <v>105.7374</v>
      </c>
      <c r="AC428" s="451"/>
    </row>
    <row r="429" spans="1:29">
      <c r="A429" s="427" t="s">
        <v>14</v>
      </c>
      <c r="B429" s="427" t="s">
        <v>346</v>
      </c>
      <c r="C429" s="428" t="s">
        <v>346</v>
      </c>
      <c r="D429" s="427" t="s">
        <v>346</v>
      </c>
      <c r="E429" s="428" t="s">
        <v>48</v>
      </c>
      <c r="F429" s="429">
        <v>43084</v>
      </c>
      <c r="G429" s="427" t="s">
        <v>66</v>
      </c>
      <c r="H429" s="200" t="s">
        <v>208</v>
      </c>
      <c r="I429" s="436" t="s">
        <v>55</v>
      </c>
      <c r="J429" s="430">
        <v>4</v>
      </c>
      <c r="K429" s="430">
        <v>40</v>
      </c>
      <c r="L429" s="427">
        <v>2004</v>
      </c>
      <c r="M429" s="427">
        <v>3</v>
      </c>
      <c r="N429" s="428">
        <v>40</v>
      </c>
      <c r="O429" s="428">
        <v>11</v>
      </c>
      <c r="P429" s="428"/>
      <c r="Q429" s="442" t="s">
        <v>52</v>
      </c>
      <c r="R429" s="442">
        <f t="shared" si="26"/>
        <v>29</v>
      </c>
      <c r="S429" s="428" t="s">
        <v>52</v>
      </c>
      <c r="T429" s="428" t="s">
        <v>61</v>
      </c>
      <c r="U429" s="428" t="s">
        <v>74</v>
      </c>
      <c r="V429" s="428">
        <v>4</v>
      </c>
      <c r="W429" s="428">
        <v>1.1325</v>
      </c>
      <c r="X429" s="428">
        <v>1.5</v>
      </c>
      <c r="Y429" s="428">
        <v>1.07</v>
      </c>
      <c r="Z429" s="448">
        <v>1</v>
      </c>
      <c r="AA429" s="428">
        <v>1</v>
      </c>
      <c r="AB429" s="449">
        <f t="shared" si="30"/>
        <v>126.52215</v>
      </c>
      <c r="AC429" s="451"/>
    </row>
    <row r="430" spans="1:29">
      <c r="A430" s="427" t="s">
        <v>14</v>
      </c>
      <c r="B430" s="427" t="s">
        <v>346</v>
      </c>
      <c r="C430" s="428" t="s">
        <v>346</v>
      </c>
      <c r="D430" s="427" t="s">
        <v>346</v>
      </c>
      <c r="E430" s="428" t="s">
        <v>48</v>
      </c>
      <c r="F430" s="429">
        <v>3644</v>
      </c>
      <c r="G430" s="427" t="s">
        <v>66</v>
      </c>
      <c r="H430" s="200" t="s">
        <v>230</v>
      </c>
      <c r="I430" s="437" t="s">
        <v>93</v>
      </c>
      <c r="J430" s="430">
        <v>4</v>
      </c>
      <c r="K430" s="430">
        <v>30</v>
      </c>
      <c r="L430" s="427">
        <v>1966</v>
      </c>
      <c r="M430" s="427">
        <v>3</v>
      </c>
      <c r="N430" s="428">
        <v>30</v>
      </c>
      <c r="O430" s="428">
        <v>16</v>
      </c>
      <c r="P430" s="428"/>
      <c r="Q430" s="442" t="s">
        <v>52</v>
      </c>
      <c r="R430" s="442">
        <f t="shared" si="26"/>
        <v>14</v>
      </c>
      <c r="S430" s="428" t="s">
        <v>52</v>
      </c>
      <c r="T430" s="428" t="s">
        <v>53</v>
      </c>
      <c r="U430" s="428" t="s">
        <v>138</v>
      </c>
      <c r="V430" s="428">
        <v>4</v>
      </c>
      <c r="W430" s="428">
        <v>1.1</v>
      </c>
      <c r="X430" s="428">
        <v>1</v>
      </c>
      <c r="Y430" s="428">
        <v>1</v>
      </c>
      <c r="Z430" s="448">
        <v>1</v>
      </c>
      <c r="AA430" s="428">
        <v>1</v>
      </c>
      <c r="AB430" s="449">
        <f t="shared" si="30"/>
        <v>84.4</v>
      </c>
      <c r="AC430" s="451"/>
    </row>
    <row r="431" spans="1:29">
      <c r="A431" s="427" t="s">
        <v>14</v>
      </c>
      <c r="B431" s="427" t="s">
        <v>346</v>
      </c>
      <c r="C431" s="428" t="s">
        <v>346</v>
      </c>
      <c r="D431" s="427" t="s">
        <v>346</v>
      </c>
      <c r="E431" s="428" t="s">
        <v>48</v>
      </c>
      <c r="F431" s="429">
        <v>3644</v>
      </c>
      <c r="G431" s="427" t="s">
        <v>66</v>
      </c>
      <c r="H431" s="200" t="s">
        <v>230</v>
      </c>
      <c r="I431" s="436" t="s">
        <v>55</v>
      </c>
      <c r="J431" s="430">
        <v>4</v>
      </c>
      <c r="K431" s="430">
        <v>30</v>
      </c>
      <c r="L431" s="427">
        <v>1966</v>
      </c>
      <c r="M431" s="427">
        <v>3</v>
      </c>
      <c r="N431" s="428">
        <v>30</v>
      </c>
      <c r="O431" s="428">
        <v>25</v>
      </c>
      <c r="P431" s="428"/>
      <c r="Q431" s="442" t="s">
        <v>52</v>
      </c>
      <c r="R431" s="442">
        <f t="shared" si="26"/>
        <v>5</v>
      </c>
      <c r="S431" s="428" t="s">
        <v>52</v>
      </c>
      <c r="T431" s="428" t="s">
        <v>53</v>
      </c>
      <c r="U431" s="428" t="s">
        <v>138</v>
      </c>
      <c r="V431" s="428">
        <v>4</v>
      </c>
      <c r="W431" s="428">
        <v>1.1</v>
      </c>
      <c r="X431" s="428">
        <v>1</v>
      </c>
      <c r="Y431" s="428">
        <v>1.07</v>
      </c>
      <c r="Z431" s="448">
        <v>1</v>
      </c>
      <c r="AA431" s="428">
        <v>1</v>
      </c>
      <c r="AB431" s="449">
        <f t="shared" si="30"/>
        <v>123.05</v>
      </c>
      <c r="AC431" s="451"/>
    </row>
    <row r="432" spans="1:29">
      <c r="A432" s="427" t="s">
        <v>14</v>
      </c>
      <c r="B432" s="428" t="s">
        <v>346</v>
      </c>
      <c r="C432" s="428" t="s">
        <v>346</v>
      </c>
      <c r="D432" s="427" t="s">
        <v>346</v>
      </c>
      <c r="E432" s="428" t="s">
        <v>48</v>
      </c>
      <c r="F432" s="429">
        <v>55973</v>
      </c>
      <c r="G432" s="430" t="s">
        <v>49</v>
      </c>
      <c r="H432" s="453" t="s">
        <v>264</v>
      </c>
      <c r="I432" s="436" t="s">
        <v>51</v>
      </c>
      <c r="J432" s="428">
        <v>4</v>
      </c>
      <c r="K432" s="428">
        <v>50</v>
      </c>
      <c r="L432" s="428">
        <v>2002</v>
      </c>
      <c r="M432" s="428">
        <v>3</v>
      </c>
      <c r="N432" s="428">
        <v>43</v>
      </c>
      <c r="O432" s="428">
        <v>17</v>
      </c>
      <c r="P432" s="428"/>
      <c r="Q432" s="442" t="s">
        <v>52</v>
      </c>
      <c r="R432" s="442">
        <f t="shared" si="26"/>
        <v>26</v>
      </c>
      <c r="S432" s="428" t="s">
        <v>52</v>
      </c>
      <c r="T432" s="428" t="s">
        <v>53</v>
      </c>
      <c r="U432" s="428" t="s">
        <v>54</v>
      </c>
      <c r="V432" s="428">
        <v>4</v>
      </c>
      <c r="W432" s="428">
        <v>1.12</v>
      </c>
      <c r="X432" s="428">
        <v>1</v>
      </c>
      <c r="Y432" s="428">
        <v>1</v>
      </c>
      <c r="Z432" s="448">
        <v>1</v>
      </c>
      <c r="AA432" s="428">
        <v>1</v>
      </c>
      <c r="AB432" s="449">
        <f t="shared" si="30"/>
        <v>102.16</v>
      </c>
      <c r="AC432" s="451"/>
    </row>
    <row r="433" spans="1:29">
      <c r="A433" s="427" t="s">
        <v>14</v>
      </c>
      <c r="B433" s="428" t="s">
        <v>368</v>
      </c>
      <c r="C433" s="428" t="s">
        <v>368</v>
      </c>
      <c r="D433" s="427" t="s">
        <v>346</v>
      </c>
      <c r="E433" s="428" t="s">
        <v>242</v>
      </c>
      <c r="F433" s="429">
        <v>49818</v>
      </c>
      <c r="G433" s="427" t="s">
        <v>66</v>
      </c>
      <c r="H433" s="453" t="s">
        <v>161</v>
      </c>
      <c r="I433" s="437" t="s">
        <v>93</v>
      </c>
      <c r="J433" s="428">
        <v>4</v>
      </c>
      <c r="K433" s="428">
        <v>40</v>
      </c>
      <c r="L433" s="428">
        <v>2001</v>
      </c>
      <c r="M433" s="428">
        <v>4</v>
      </c>
      <c r="N433" s="428">
        <v>21</v>
      </c>
      <c r="O433" s="428">
        <v>2</v>
      </c>
      <c r="P433" s="428"/>
      <c r="Q433" s="442" t="s">
        <v>52</v>
      </c>
      <c r="R433" s="442">
        <f t="shared" si="26"/>
        <v>19</v>
      </c>
      <c r="S433" s="428" t="s">
        <v>52</v>
      </c>
      <c r="T433" s="428" t="s">
        <v>58</v>
      </c>
      <c r="U433" s="428" t="s">
        <v>72</v>
      </c>
      <c r="V433" s="428">
        <v>4</v>
      </c>
      <c r="W433" s="428">
        <v>1.125</v>
      </c>
      <c r="X433" s="428">
        <v>2</v>
      </c>
      <c r="Y433" s="428">
        <v>1</v>
      </c>
      <c r="Z433" s="448">
        <v>1.1</v>
      </c>
      <c r="AA433" s="428">
        <v>1.03</v>
      </c>
      <c r="AB433" s="449">
        <f t="shared" si="30"/>
        <v>63.448</v>
      </c>
      <c r="AC433" s="451"/>
    </row>
    <row r="434" spans="1:29">
      <c r="A434" s="427" t="s">
        <v>14</v>
      </c>
      <c r="B434" s="428" t="s">
        <v>368</v>
      </c>
      <c r="C434" s="428" t="s">
        <v>368</v>
      </c>
      <c r="D434" s="427" t="s">
        <v>346</v>
      </c>
      <c r="E434" s="428" t="s">
        <v>242</v>
      </c>
      <c r="F434" s="429">
        <v>49818</v>
      </c>
      <c r="G434" s="427" t="s">
        <v>66</v>
      </c>
      <c r="H434" s="453" t="s">
        <v>161</v>
      </c>
      <c r="I434" s="436" t="s">
        <v>55</v>
      </c>
      <c r="J434" s="428">
        <v>4</v>
      </c>
      <c r="K434" s="428">
        <v>40</v>
      </c>
      <c r="L434" s="428">
        <v>2001</v>
      </c>
      <c r="M434" s="428">
        <v>4</v>
      </c>
      <c r="N434" s="428">
        <v>40</v>
      </c>
      <c r="O434" s="428">
        <v>26</v>
      </c>
      <c r="P434" s="428"/>
      <c r="Q434" s="442" t="s">
        <v>52</v>
      </c>
      <c r="R434" s="442">
        <f t="shared" si="26"/>
        <v>14</v>
      </c>
      <c r="S434" s="428" t="s">
        <v>52</v>
      </c>
      <c r="T434" s="428" t="s">
        <v>58</v>
      </c>
      <c r="U434" s="428" t="s">
        <v>72</v>
      </c>
      <c r="V434" s="428">
        <v>4</v>
      </c>
      <c r="W434" s="428">
        <v>1.125</v>
      </c>
      <c r="X434" s="428">
        <v>2</v>
      </c>
      <c r="Y434" s="428">
        <v>1.07</v>
      </c>
      <c r="Z434" s="448">
        <v>1.1</v>
      </c>
      <c r="AA434" s="428">
        <v>1.03</v>
      </c>
      <c r="AB434" s="449">
        <f t="shared" si="30"/>
        <v>317.62522</v>
      </c>
      <c r="AC434" s="451"/>
    </row>
    <row r="435" spans="1:29">
      <c r="A435" s="427" t="s">
        <v>14</v>
      </c>
      <c r="B435" s="428" t="s">
        <v>368</v>
      </c>
      <c r="C435" s="428" t="s">
        <v>368</v>
      </c>
      <c r="D435" s="427" t="s">
        <v>346</v>
      </c>
      <c r="E435" s="428" t="s">
        <v>242</v>
      </c>
      <c r="F435" s="429">
        <v>113100</v>
      </c>
      <c r="G435" s="427" t="s">
        <v>66</v>
      </c>
      <c r="H435" s="453" t="s">
        <v>189</v>
      </c>
      <c r="I435" s="436" t="s">
        <v>55</v>
      </c>
      <c r="J435" s="428">
        <v>4</v>
      </c>
      <c r="K435" s="428">
        <v>40</v>
      </c>
      <c r="L435" s="428">
        <v>2007</v>
      </c>
      <c r="M435" s="428">
        <v>3</v>
      </c>
      <c r="N435" s="428">
        <v>31</v>
      </c>
      <c r="O435" s="428">
        <v>10</v>
      </c>
      <c r="P435" s="428"/>
      <c r="Q435" s="442" t="s">
        <v>52</v>
      </c>
      <c r="R435" s="442">
        <f t="shared" si="26"/>
        <v>21</v>
      </c>
      <c r="S435" s="428" t="s">
        <v>52</v>
      </c>
      <c r="T435" s="428" t="s">
        <v>53</v>
      </c>
      <c r="U435" s="428" t="s">
        <v>83</v>
      </c>
      <c r="V435" s="428">
        <v>4</v>
      </c>
      <c r="W435" s="428">
        <v>1.1</v>
      </c>
      <c r="X435" s="428">
        <v>1</v>
      </c>
      <c r="Y435" s="428">
        <v>1.07</v>
      </c>
      <c r="Z435" s="448">
        <v>1.1</v>
      </c>
      <c r="AA435" s="428">
        <v>1</v>
      </c>
      <c r="AB435" s="449">
        <f t="shared" si="30"/>
        <v>76.505</v>
      </c>
      <c r="AC435" s="451"/>
    </row>
    <row r="436" spans="1:29">
      <c r="A436" s="427" t="s">
        <v>14</v>
      </c>
      <c r="B436" s="428" t="s">
        <v>368</v>
      </c>
      <c r="C436" s="428" t="s">
        <v>368</v>
      </c>
      <c r="D436" s="427" t="s">
        <v>346</v>
      </c>
      <c r="E436" s="428" t="s">
        <v>242</v>
      </c>
      <c r="F436" s="429">
        <v>15720</v>
      </c>
      <c r="G436" s="427" t="s">
        <v>66</v>
      </c>
      <c r="H436" s="453" t="s">
        <v>195</v>
      </c>
      <c r="I436" s="436" t="s">
        <v>55</v>
      </c>
      <c r="J436" s="428">
        <v>4</v>
      </c>
      <c r="K436" s="428">
        <v>40</v>
      </c>
      <c r="L436" s="428">
        <v>1966</v>
      </c>
      <c r="M436" s="428">
        <v>3</v>
      </c>
      <c r="N436" s="428">
        <v>33</v>
      </c>
      <c r="O436" s="428">
        <v>17</v>
      </c>
      <c r="P436" s="428"/>
      <c r="Q436" s="442" t="s">
        <v>52</v>
      </c>
      <c r="R436" s="442">
        <f t="shared" si="26"/>
        <v>16</v>
      </c>
      <c r="S436" s="428" t="s">
        <v>52</v>
      </c>
      <c r="T436" s="428" t="s">
        <v>58</v>
      </c>
      <c r="U436" s="428" t="s">
        <v>107</v>
      </c>
      <c r="V436" s="428">
        <v>4</v>
      </c>
      <c r="W436" s="428">
        <v>1.1325</v>
      </c>
      <c r="X436" s="428">
        <v>2</v>
      </c>
      <c r="Y436" s="428">
        <v>1.07</v>
      </c>
      <c r="Z436" s="448">
        <v>1.1</v>
      </c>
      <c r="AA436" s="428">
        <v>1</v>
      </c>
      <c r="AB436" s="449">
        <f t="shared" si="30"/>
        <v>218.94554</v>
      </c>
      <c r="AC436" s="451"/>
    </row>
    <row r="437" spans="1:29">
      <c r="A437" s="427" t="s">
        <v>14</v>
      </c>
      <c r="B437" s="428" t="s">
        <v>368</v>
      </c>
      <c r="C437" s="428" t="s">
        <v>368</v>
      </c>
      <c r="D437" s="427" t="s">
        <v>346</v>
      </c>
      <c r="E437" s="428" t="s">
        <v>242</v>
      </c>
      <c r="F437" s="429">
        <v>15721</v>
      </c>
      <c r="G437" s="427" t="s">
        <v>66</v>
      </c>
      <c r="H437" s="453" t="s">
        <v>198</v>
      </c>
      <c r="I437" s="436" t="s">
        <v>55</v>
      </c>
      <c r="J437" s="428">
        <v>4</v>
      </c>
      <c r="K437" s="428">
        <v>40</v>
      </c>
      <c r="L437" s="428">
        <v>1960</v>
      </c>
      <c r="M437" s="428">
        <v>4</v>
      </c>
      <c r="N437" s="428">
        <v>40</v>
      </c>
      <c r="O437" s="428">
        <v>7</v>
      </c>
      <c r="P437" s="428"/>
      <c r="Q437" s="442" t="s">
        <v>52</v>
      </c>
      <c r="R437" s="442">
        <f t="shared" si="26"/>
        <v>33</v>
      </c>
      <c r="S437" s="428" t="s">
        <v>52</v>
      </c>
      <c r="T437" s="428" t="s">
        <v>53</v>
      </c>
      <c r="U437" s="428" t="s">
        <v>83</v>
      </c>
      <c r="V437" s="428">
        <v>4</v>
      </c>
      <c r="W437" s="428">
        <v>1.1</v>
      </c>
      <c r="X437" s="428">
        <v>1</v>
      </c>
      <c r="Y437" s="428">
        <v>1.07</v>
      </c>
      <c r="Z437" s="448">
        <v>1.1</v>
      </c>
      <c r="AA437" s="428">
        <v>1.03</v>
      </c>
      <c r="AB437" s="449">
        <f t="shared" si="30"/>
        <v>77.345378</v>
      </c>
      <c r="AC437" s="451"/>
    </row>
    <row r="438" spans="1:29">
      <c r="A438" s="427" t="s">
        <v>14</v>
      </c>
      <c r="B438" s="428" t="s">
        <v>368</v>
      </c>
      <c r="C438" s="428" t="s">
        <v>368</v>
      </c>
      <c r="D438" s="427" t="s">
        <v>346</v>
      </c>
      <c r="E438" s="428" t="s">
        <v>242</v>
      </c>
      <c r="F438" s="429">
        <v>70985</v>
      </c>
      <c r="G438" s="427" t="s">
        <v>66</v>
      </c>
      <c r="H438" s="453" t="s">
        <v>339</v>
      </c>
      <c r="I438" s="436" t="s">
        <v>55</v>
      </c>
      <c r="J438" s="428">
        <v>4</v>
      </c>
      <c r="K438" s="428">
        <v>40</v>
      </c>
      <c r="L438" s="428">
        <v>2000</v>
      </c>
      <c r="M438" s="428">
        <v>3</v>
      </c>
      <c r="N438" s="428">
        <v>30</v>
      </c>
      <c r="O438" s="428">
        <v>20</v>
      </c>
      <c r="P438" s="428"/>
      <c r="Q438" s="442" t="s">
        <v>52</v>
      </c>
      <c r="R438" s="442">
        <f t="shared" si="26"/>
        <v>10</v>
      </c>
      <c r="S438" s="428" t="s">
        <v>52</v>
      </c>
      <c r="T438" s="428" t="s">
        <v>53</v>
      </c>
      <c r="U438" s="428" t="s">
        <v>119</v>
      </c>
      <c r="V438" s="428">
        <v>4</v>
      </c>
      <c r="W438" s="428">
        <v>1.115</v>
      </c>
      <c r="X438" s="428">
        <v>1</v>
      </c>
      <c r="Y438" s="428">
        <v>1.07</v>
      </c>
      <c r="Z438" s="448">
        <v>1.1</v>
      </c>
      <c r="AA438" s="428">
        <v>1</v>
      </c>
      <c r="AB438" s="449">
        <f t="shared" si="30"/>
        <v>116.7584</v>
      </c>
      <c r="AC438" s="451"/>
    </row>
    <row r="439" spans="1:29">
      <c r="A439" s="427" t="s">
        <v>14</v>
      </c>
      <c r="B439" s="428" t="s">
        <v>368</v>
      </c>
      <c r="C439" s="428" t="s">
        <v>368</v>
      </c>
      <c r="D439" s="427" t="s">
        <v>346</v>
      </c>
      <c r="E439" s="428" t="s">
        <v>242</v>
      </c>
      <c r="F439" s="429">
        <v>31205</v>
      </c>
      <c r="G439" s="427" t="s">
        <v>66</v>
      </c>
      <c r="H439" s="453" t="s">
        <v>336</v>
      </c>
      <c r="I439" s="436" t="s">
        <v>55</v>
      </c>
      <c r="J439" s="428">
        <v>4</v>
      </c>
      <c r="K439" s="428">
        <v>40</v>
      </c>
      <c r="L439" s="428">
        <v>1966</v>
      </c>
      <c r="M439" s="428">
        <v>4</v>
      </c>
      <c r="N439" s="428">
        <v>40</v>
      </c>
      <c r="O439" s="428">
        <v>13</v>
      </c>
      <c r="P439" s="428"/>
      <c r="Q439" s="442" t="s">
        <v>52</v>
      </c>
      <c r="R439" s="442">
        <f t="shared" si="26"/>
        <v>27</v>
      </c>
      <c r="S439" s="428" t="s">
        <v>52</v>
      </c>
      <c r="T439" s="428" t="s">
        <v>53</v>
      </c>
      <c r="U439" s="428" t="s">
        <v>119</v>
      </c>
      <c r="V439" s="428">
        <v>4</v>
      </c>
      <c r="W439" s="428">
        <v>1.115</v>
      </c>
      <c r="X439" s="428">
        <v>1</v>
      </c>
      <c r="Y439" s="428">
        <v>1.07</v>
      </c>
      <c r="Z439" s="448">
        <v>1.1</v>
      </c>
      <c r="AA439" s="428">
        <v>1.03</v>
      </c>
      <c r="AB439" s="449">
        <f t="shared" si="30"/>
        <v>103.0221038</v>
      </c>
      <c r="AC439" s="451"/>
    </row>
    <row r="440" spans="1:29">
      <c r="A440" s="427" t="s">
        <v>14</v>
      </c>
      <c r="B440" s="428" t="s">
        <v>368</v>
      </c>
      <c r="C440" s="428" t="s">
        <v>368</v>
      </c>
      <c r="D440" s="427" t="s">
        <v>346</v>
      </c>
      <c r="E440" s="428" t="s">
        <v>242</v>
      </c>
      <c r="F440" s="429">
        <v>46729</v>
      </c>
      <c r="G440" s="427" t="s">
        <v>66</v>
      </c>
      <c r="H440" s="453" t="s">
        <v>208</v>
      </c>
      <c r="I440" s="436" t="s">
        <v>55</v>
      </c>
      <c r="J440" s="428">
        <v>4</v>
      </c>
      <c r="K440" s="428">
        <v>40</v>
      </c>
      <c r="L440" s="428">
        <v>2000</v>
      </c>
      <c r="M440" s="428">
        <v>3</v>
      </c>
      <c r="N440" s="428">
        <v>40</v>
      </c>
      <c r="O440" s="428">
        <v>9</v>
      </c>
      <c r="P440" s="428"/>
      <c r="Q440" s="442" t="s">
        <v>52</v>
      </c>
      <c r="R440" s="442">
        <f t="shared" si="26"/>
        <v>31</v>
      </c>
      <c r="S440" s="428" t="s">
        <v>52</v>
      </c>
      <c r="T440" s="428" t="s">
        <v>61</v>
      </c>
      <c r="U440" s="428" t="s">
        <v>74</v>
      </c>
      <c r="V440" s="428">
        <v>4</v>
      </c>
      <c r="W440" s="428">
        <v>1.1325</v>
      </c>
      <c r="X440" s="428">
        <v>1.5</v>
      </c>
      <c r="Y440" s="428">
        <v>1.07</v>
      </c>
      <c r="Z440" s="448">
        <v>1.1</v>
      </c>
      <c r="AA440" s="428">
        <v>1</v>
      </c>
      <c r="AB440" s="449">
        <f t="shared" si="30"/>
        <v>126.709935</v>
      </c>
      <c r="AC440" s="451"/>
    </row>
    <row r="441" spans="1:29">
      <c r="A441" s="427" t="s">
        <v>14</v>
      </c>
      <c r="B441" s="428" t="s">
        <v>368</v>
      </c>
      <c r="C441" s="428" t="s">
        <v>368</v>
      </c>
      <c r="D441" s="427" t="s">
        <v>346</v>
      </c>
      <c r="E441" s="428" t="s">
        <v>242</v>
      </c>
      <c r="F441" s="429">
        <v>15719</v>
      </c>
      <c r="G441" s="427" t="s">
        <v>66</v>
      </c>
      <c r="H441" s="453" t="s">
        <v>230</v>
      </c>
      <c r="I441" s="437" t="s">
        <v>93</v>
      </c>
      <c r="J441" s="428">
        <v>4</v>
      </c>
      <c r="K441" s="428">
        <v>33</v>
      </c>
      <c r="L441" s="428">
        <v>1960</v>
      </c>
      <c r="M441" s="428">
        <v>4</v>
      </c>
      <c r="N441" s="428">
        <v>33</v>
      </c>
      <c r="O441" s="428">
        <v>14</v>
      </c>
      <c r="P441" s="428"/>
      <c r="Q441" s="442" t="s">
        <v>52</v>
      </c>
      <c r="R441" s="442">
        <f t="shared" si="26"/>
        <v>19</v>
      </c>
      <c r="S441" s="428" t="s">
        <v>52</v>
      </c>
      <c r="T441" s="428" t="s">
        <v>53</v>
      </c>
      <c r="U441" s="428" t="s">
        <v>138</v>
      </c>
      <c r="V441" s="428">
        <v>4</v>
      </c>
      <c r="W441" s="428">
        <v>1.1</v>
      </c>
      <c r="X441" s="428">
        <v>1</v>
      </c>
      <c r="Y441" s="428">
        <v>1</v>
      </c>
      <c r="Z441" s="448">
        <v>1.1</v>
      </c>
      <c r="AA441" s="428">
        <v>1.03</v>
      </c>
      <c r="AB441" s="449">
        <f t="shared" si="30"/>
        <v>91.3198</v>
      </c>
      <c r="AC441" s="451"/>
    </row>
    <row r="442" spans="1:29">
      <c r="A442" s="427" t="s">
        <v>14</v>
      </c>
      <c r="B442" s="428" t="s">
        <v>368</v>
      </c>
      <c r="C442" s="428" t="s">
        <v>368</v>
      </c>
      <c r="D442" s="427" t="s">
        <v>346</v>
      </c>
      <c r="E442" s="428" t="s">
        <v>242</v>
      </c>
      <c r="F442" s="429">
        <v>15719</v>
      </c>
      <c r="G442" s="427" t="s">
        <v>66</v>
      </c>
      <c r="H442" s="453" t="s">
        <v>230</v>
      </c>
      <c r="I442" s="436" t="s">
        <v>55</v>
      </c>
      <c r="J442" s="428">
        <v>4</v>
      </c>
      <c r="K442" s="428">
        <v>33</v>
      </c>
      <c r="L442" s="428">
        <v>1960</v>
      </c>
      <c r="M442" s="428">
        <v>4</v>
      </c>
      <c r="N442" s="428">
        <v>33</v>
      </c>
      <c r="O442" s="428">
        <v>29</v>
      </c>
      <c r="P442" s="428"/>
      <c r="Q442" s="442" t="s">
        <v>52</v>
      </c>
      <c r="R442" s="442">
        <f t="shared" si="26"/>
        <v>4</v>
      </c>
      <c r="S442" s="428" t="s">
        <v>52</v>
      </c>
      <c r="T442" s="428" t="s">
        <v>53</v>
      </c>
      <c r="U442" s="428" t="s">
        <v>138</v>
      </c>
      <c r="V442" s="428">
        <v>4</v>
      </c>
      <c r="W442" s="428">
        <v>1.1</v>
      </c>
      <c r="X442" s="428">
        <v>1</v>
      </c>
      <c r="Y442" s="428">
        <v>1.07</v>
      </c>
      <c r="Z442" s="448">
        <v>1.1</v>
      </c>
      <c r="AA442" s="428">
        <v>1.03</v>
      </c>
      <c r="AB442" s="449">
        <f t="shared" si="30"/>
        <v>159.539996</v>
      </c>
      <c r="AC442" s="451"/>
    </row>
    <row r="443" spans="1:29">
      <c r="A443" s="427" t="s">
        <v>14</v>
      </c>
      <c r="B443" s="428" t="s">
        <v>368</v>
      </c>
      <c r="C443" s="428" t="s">
        <v>368</v>
      </c>
      <c r="D443" s="427" t="s">
        <v>346</v>
      </c>
      <c r="E443" s="428" t="s">
        <v>242</v>
      </c>
      <c r="F443" s="429">
        <v>70981</v>
      </c>
      <c r="G443" s="427" t="s">
        <v>66</v>
      </c>
      <c r="H443" s="453" t="s">
        <v>234</v>
      </c>
      <c r="I443" s="436" t="s">
        <v>55</v>
      </c>
      <c r="J443" s="428">
        <v>4</v>
      </c>
      <c r="K443" s="428">
        <v>48</v>
      </c>
      <c r="L443" s="428">
        <v>2002</v>
      </c>
      <c r="M443" s="428">
        <v>4</v>
      </c>
      <c r="N443" s="428">
        <v>34</v>
      </c>
      <c r="O443" s="428">
        <v>7</v>
      </c>
      <c r="P443" s="428"/>
      <c r="Q443" s="442" t="s">
        <v>52</v>
      </c>
      <c r="R443" s="442">
        <f t="shared" si="26"/>
        <v>27</v>
      </c>
      <c r="S443" s="428" t="s">
        <v>52</v>
      </c>
      <c r="T443" s="428" t="s">
        <v>58</v>
      </c>
      <c r="U443" s="428" t="s">
        <v>107</v>
      </c>
      <c r="V443" s="428">
        <v>4</v>
      </c>
      <c r="W443" s="428">
        <v>1.1325</v>
      </c>
      <c r="X443" s="428">
        <v>2</v>
      </c>
      <c r="Y443" s="428">
        <v>1.07</v>
      </c>
      <c r="Z443" s="448">
        <v>1.1</v>
      </c>
      <c r="AA443" s="428">
        <v>1.03</v>
      </c>
      <c r="AB443" s="449">
        <f t="shared" si="30"/>
        <v>142.3494402</v>
      </c>
      <c r="AC443" s="456"/>
    </row>
    <row r="444" s="272" customFormat="1" ht="15.75" spans="1:29">
      <c r="A444" s="454" t="s">
        <v>15</v>
      </c>
      <c r="B444" s="454"/>
      <c r="C444" s="454"/>
      <c r="D444" s="454"/>
      <c r="E444" s="454"/>
      <c r="F444" s="454"/>
      <c r="G444" s="454"/>
      <c r="H444" s="454"/>
      <c r="I444" s="454"/>
      <c r="J444" s="454"/>
      <c r="K444" s="454"/>
      <c r="L444" s="454"/>
      <c r="M444" s="454"/>
      <c r="N444" s="454"/>
      <c r="O444" s="454"/>
      <c r="P444" s="454"/>
      <c r="Q444" s="454"/>
      <c r="R444" s="454"/>
      <c r="S444" s="454"/>
      <c r="T444" s="454"/>
      <c r="U444" s="454"/>
      <c r="V444" s="454"/>
      <c r="W444" s="454"/>
      <c r="X444" s="454"/>
      <c r="Y444" s="454"/>
      <c r="Z444" s="454"/>
      <c r="AA444" s="454"/>
      <c r="AB444" s="457">
        <f>SUM(AB2:AB443)</f>
        <v>96990.4422434</v>
      </c>
      <c r="AC444" s="457">
        <f>SUM(AC2:AC442)</f>
        <v>96990.4422434</v>
      </c>
    </row>
    <row r="445" spans="1:7">
      <c r="A445" s="82" t="s">
        <v>16</v>
      </c>
      <c r="B445" s="82"/>
      <c r="C445" s="82"/>
      <c r="D445" s="82"/>
      <c r="E445" s="82"/>
      <c r="F445" s="82"/>
      <c r="G445" s="82"/>
    </row>
  </sheetData>
  <autoFilter ref="A1:AB445">
    <extLst/>
  </autoFilter>
  <mergeCells count="9">
    <mergeCell ref="A444:AA444"/>
    <mergeCell ref="A445:G445"/>
    <mergeCell ref="AC2:AC71"/>
    <mergeCell ref="AC72:AC161"/>
    <mergeCell ref="AC162:AC209"/>
    <mergeCell ref="AC210:AC274"/>
    <mergeCell ref="AC275:AC341"/>
    <mergeCell ref="AC342:AC369"/>
    <mergeCell ref="AC370:AC443"/>
  </mergeCells>
  <hyperlinks>
    <hyperlink ref="F72" r:id="rId2" display="3393"/>
    <hyperlink ref="F73" r:id="rId2" display="3393"/>
    <hyperlink ref="F74" r:id="rId3" display="3413"/>
    <hyperlink ref="F151" r:id="rId3" display="58188"/>
    <hyperlink ref="F156" r:id="rId4" display="58232"/>
    <hyperlink ref="F75" r:id="rId5" display="21627"/>
    <hyperlink ref="F76" r:id="rId6" display="5000538"/>
    <hyperlink ref="F77" r:id="rId7" display="5000539"/>
    <hyperlink ref="F78" r:id="rId8" display="5000540"/>
    <hyperlink ref="F79" r:id="rId9" display="1148343"/>
    <hyperlink ref="F140" r:id="rId10" display="5000545"/>
    <hyperlink ref="F80" r:id="rId11" display="3419"/>
    <hyperlink ref="F149" r:id="rId12" display="3422"/>
    <hyperlink ref="F81" r:id="rId13" display="303408 / 99370"/>
    <hyperlink ref="F82" r:id="rId13" display="3408"/>
    <hyperlink ref="F86" r:id="rId14" display="3392"/>
    <hyperlink ref="F85" r:id="rId14" display="1153285"/>
    <hyperlink ref="F142" r:id="rId15" display="3415"/>
    <hyperlink ref="F83" r:id="rId15" display="3394"/>
    <hyperlink ref="F84" r:id="rId15" display="3394"/>
    <hyperlink ref="F87" r:id="rId16" display="321624 / 21624"/>
    <hyperlink ref="F88" r:id="rId17" display="5000542"/>
    <hyperlink ref="F157" r:id="rId18" display="58207"/>
    <hyperlink ref="F143" r:id="rId19" display="58187"/>
    <hyperlink ref="F89" r:id="rId20" display="3395"/>
    <hyperlink ref="F90" r:id="rId20" display="3395"/>
    <hyperlink ref="F160" r:id="rId21" display="5000546"/>
    <hyperlink ref="F91" r:id="rId21" display="399397"/>
    <hyperlink ref="F94" r:id="rId22" display="46742"/>
    <hyperlink ref="F150" r:id="rId23" display="58200"/>
    <hyperlink ref="F152" r:id="rId24" display="1148389"/>
    <hyperlink ref="F154" r:id="rId25" display="150159"/>
    <hyperlink ref="F95" r:id="rId25" display="3402"/>
    <hyperlink ref="F96" r:id="rId26" display="21628"/>
    <hyperlink ref="F153" r:id="rId26" display="1147332"/>
    <hyperlink ref="F146" r:id="rId27" display="150157"/>
    <hyperlink ref="F100" r:id="rId27" display="22007"/>
    <hyperlink ref="F101" r:id="rId28" display="150158"/>
    <hyperlink ref="F102" r:id="rId29" display="21630"/>
    <hyperlink ref="F99" r:id="rId27" display="22006"/>
    <hyperlink ref="F98" r:id="rId27" display="22005"/>
    <hyperlink ref="F97" r:id="rId27" display="21629"/>
    <hyperlink ref="F103" r:id="rId30" display="3403"/>
    <hyperlink ref="F147" r:id="rId31" display="3421"/>
    <hyperlink ref="F104" r:id="rId32" display="21623"/>
    <hyperlink ref="F105" r:id="rId33" display="3411"/>
    <hyperlink ref="F106" r:id="rId34" display="21625"/>
    <hyperlink ref="F148" r:id="rId35" display="5000544"/>
    <hyperlink ref="F108" r:id="rId35" display="3405"/>
    <hyperlink ref="F109" r:id="rId36" display="303400 / 3400"/>
    <hyperlink ref="F107" r:id="rId35" display="303405"/>
    <hyperlink ref="F159" r:id="rId37" display="5000547"/>
    <hyperlink ref="F111" r:id="rId37" display="3399"/>
    <hyperlink ref="F112" r:id="rId37" display="3399"/>
    <hyperlink ref="F113" r:id="rId38" display="19392"/>
    <hyperlink ref="F117" r:id="rId39" display="108090"/>
    <hyperlink ref="F115" r:id="rId40" display="34677"/>
    <hyperlink ref="F114" r:id="rId41" display="408090 / 22658"/>
    <hyperlink ref="F116" r:id="rId42" display="25945"/>
    <hyperlink ref="F118" r:id="rId43" display="303407"/>
    <hyperlink ref="F121" r:id="rId44" display="3418"/>
    <hyperlink ref="F158" r:id="rId45" display="58238"/>
    <hyperlink ref="F144" r:id="rId46" display="58242"/>
    <hyperlink ref="F133" r:id="rId47" display="3417"/>
    <hyperlink ref="F145" r:id="rId48" display="3397"/>
    <hyperlink ref="F134" r:id="rId48" display="3416"/>
    <hyperlink ref="F135" r:id="rId48" display="3416"/>
    <hyperlink ref="F136" r:id="rId49" display="3401"/>
    <hyperlink ref="F137" r:id="rId50" display="3406"/>
    <hyperlink ref="F138" r:id="rId50" display="99368"/>
    <hyperlink ref="F139" r:id="rId51" display="21626"/>
    <hyperlink ref="F155" r:id="rId52" display="58202"/>
    <hyperlink ref="F161" r:id="rId53" display="5000548"/>
    <hyperlink ref="F141" r:id="rId54" display="3412"/>
    <hyperlink ref="F110" r:id="rId36" display="303400 / 3400"/>
    <hyperlink ref="F119" r:id="rId43" display="3407"/>
    <hyperlink ref="F93" r:id="rId21" display="99397"/>
    <hyperlink ref="F92" r:id="rId21" display="3410"/>
    <hyperlink ref="F122" r:id="rId55" display="92099"/>
    <hyperlink ref="F123:F132" r:id="rId55" display="92099"/>
    <hyperlink ref="F162" r:id="rId56" display="16397"/>
    <hyperlink ref="F163" r:id="rId56" display="120848"/>
    <hyperlink ref="F164" r:id="rId57" display="16400"/>
    <hyperlink ref="F165" r:id="rId57" display="16400"/>
    <hyperlink ref="F166" r:id="rId58" display="16395"/>
    <hyperlink ref="F167" r:id="rId58" display="16395"/>
    <hyperlink ref="F168" r:id="rId59" display="16402"/>
    <hyperlink ref="F169" r:id="rId60" display="16393"/>
    <hyperlink ref="F170" r:id="rId61" display="18777"/>
    <hyperlink ref="F171" r:id="rId62" display="16398"/>
    <hyperlink ref="F172" r:id="rId62" display="16398"/>
    <hyperlink ref="F173" r:id="rId63" display="85544"/>
    <hyperlink ref="F174" r:id="rId64" display="85542"/>
    <hyperlink ref="F175" r:id="rId64" display="85542"/>
    <hyperlink ref="F178" r:id="rId65" display="16392"/>
    <hyperlink ref="F179" r:id="rId65" display="16392"/>
    <hyperlink ref="F180" r:id="rId66" display="60540"/>
    <hyperlink ref="F181" r:id="rId66" display="16394"/>
    <hyperlink ref="F182" r:id="rId67" display="63886"/>
    <hyperlink ref="F183" r:id="rId68" display="63890"/>
    <hyperlink ref="F184" r:id="rId69" display="16403"/>
    <hyperlink ref="F185" r:id="rId69" display="16403"/>
    <hyperlink ref="F186" r:id="rId69" display="1378853"/>
    <hyperlink ref="F187" r:id="rId70" display="46710"/>
    <hyperlink ref="F188" r:id="rId70" display="16413"/>
    <hyperlink ref="F189" r:id="rId71" display="16408"/>
    <hyperlink ref="F190" r:id="rId71" display="16407"/>
    <hyperlink ref="F191" r:id="rId72" display="16414"/>
    <hyperlink ref="F192" r:id="rId72" display="63894"/>
    <hyperlink ref="F193" r:id="rId73" display="16387"/>
    <hyperlink ref="F194" r:id="rId74" display="16406"/>
    <hyperlink ref="F195" r:id="rId75" display="18778"/>
    <hyperlink ref="F196" r:id="rId76" display="16401"/>
    <hyperlink ref="F197" r:id="rId77" display="52535"/>
    <hyperlink ref="F198" r:id="rId78" display="60414"/>
    <hyperlink ref="F199" r:id="rId79" display="150039"/>
    <hyperlink ref="F200" r:id="rId80" display="16391"/>
    <hyperlink ref="F201" r:id="rId81" display="16386"/>
    <hyperlink ref="F202" r:id="rId82" display="60438"/>
    <hyperlink ref="F203" r:id="rId83" display="16396"/>
    <hyperlink ref="F204" r:id="rId83" display="102820"/>
    <hyperlink ref="F205" r:id="rId84" display="16389"/>
    <hyperlink ref="F206" r:id="rId84" display="16389"/>
    <hyperlink ref="F207" r:id="rId85" display="16390"/>
    <hyperlink ref="F208" r:id="rId84" display="16389"/>
    <hyperlink ref="F209" r:id="rId62" display="1484420"/>
  </hyperlinks>
  <pageMargins left="0.511805555555556" right="0.511805555555556" top="0.786805555555556" bottom="0.786805555555556" header="0.314583333333333" footer="0.31458333333333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0"/>
  <sheetViews>
    <sheetView topLeftCell="A108" workbookViewId="0">
      <selection activeCell="A140" sqref="A140:G140"/>
    </sheetView>
  </sheetViews>
  <sheetFormatPr defaultColWidth="9" defaultRowHeight="15"/>
  <cols>
    <col min="1" max="1" width="14.4285714285714" customWidth="1"/>
    <col min="2" max="2" width="16" customWidth="1"/>
    <col min="3" max="3" width="47.7142857142857" customWidth="1"/>
    <col min="4" max="4" width="84.5714285714286" customWidth="1"/>
    <col min="5" max="5" width="23.7142857142857" customWidth="1"/>
    <col min="6" max="6" width="26" customWidth="1"/>
    <col min="7" max="7" width="12.7142857142857" customWidth="1"/>
    <col min="8" max="8" width="19.7142857142857" style="113" customWidth="1"/>
  </cols>
  <sheetData>
    <row r="1" ht="33.75" spans="1:9">
      <c r="A1" s="115" t="s">
        <v>17</v>
      </c>
      <c r="B1" s="115" t="s">
        <v>18</v>
      </c>
      <c r="C1" s="115" t="s">
        <v>369</v>
      </c>
      <c r="D1" s="115" t="s">
        <v>370</v>
      </c>
      <c r="E1" s="115" t="s">
        <v>371</v>
      </c>
      <c r="F1" s="115" t="s">
        <v>372</v>
      </c>
      <c r="G1" s="115" t="s">
        <v>373</v>
      </c>
      <c r="H1" s="115" t="s">
        <v>374</v>
      </c>
      <c r="I1" s="115" t="s">
        <v>375</v>
      </c>
    </row>
    <row r="2" spans="1:9">
      <c r="A2" s="242" t="s">
        <v>8</v>
      </c>
      <c r="B2" s="243" t="s">
        <v>46</v>
      </c>
      <c r="C2" s="242" t="s">
        <v>376</v>
      </c>
      <c r="D2" s="242" t="s">
        <v>377</v>
      </c>
      <c r="E2" s="242" t="s">
        <v>378</v>
      </c>
      <c r="F2" s="244">
        <v>6</v>
      </c>
      <c r="G2" s="245">
        <v>1</v>
      </c>
      <c r="H2" s="245">
        <f>F2*G2</f>
        <v>6</v>
      </c>
      <c r="I2" s="246">
        <f>SUM(H2:H66)</f>
        <v>449</v>
      </c>
    </row>
    <row r="3" spans="1:9">
      <c r="A3" s="242" t="s">
        <v>8</v>
      </c>
      <c r="B3" s="243" t="s">
        <v>46</v>
      </c>
      <c r="C3" s="242" t="s">
        <v>376</v>
      </c>
      <c r="D3" s="242" t="s">
        <v>379</v>
      </c>
      <c r="E3" s="242" t="s">
        <v>378</v>
      </c>
      <c r="F3" s="244">
        <v>16</v>
      </c>
      <c r="G3" s="245">
        <v>1</v>
      </c>
      <c r="H3" s="245">
        <f t="shared" ref="H3:H86" si="0">F3*G3</f>
        <v>16</v>
      </c>
      <c r="I3" s="246"/>
    </row>
    <row r="4" spans="1:9">
      <c r="A4" s="242" t="s">
        <v>8</v>
      </c>
      <c r="B4" s="243" t="s">
        <v>46</v>
      </c>
      <c r="C4" s="242" t="s">
        <v>376</v>
      </c>
      <c r="D4" s="242" t="s">
        <v>380</v>
      </c>
      <c r="E4" s="242" t="s">
        <v>378</v>
      </c>
      <c r="F4" s="244">
        <v>4</v>
      </c>
      <c r="G4" s="245">
        <v>1</v>
      </c>
      <c r="H4" s="245">
        <f t="shared" si="0"/>
        <v>4</v>
      </c>
      <c r="I4" s="246"/>
    </row>
    <row r="5" spans="1:9">
      <c r="A5" s="242" t="s">
        <v>8</v>
      </c>
      <c r="B5" s="243" t="s">
        <v>46</v>
      </c>
      <c r="C5" s="242" t="s">
        <v>376</v>
      </c>
      <c r="D5" s="242" t="s">
        <v>381</v>
      </c>
      <c r="E5" s="242" t="s">
        <v>378</v>
      </c>
      <c r="F5" s="244">
        <v>7</v>
      </c>
      <c r="G5" s="245">
        <v>1</v>
      </c>
      <c r="H5" s="245">
        <f t="shared" si="0"/>
        <v>7</v>
      </c>
      <c r="I5" s="246"/>
    </row>
    <row r="6" spans="1:9">
      <c r="A6" s="242" t="s">
        <v>8</v>
      </c>
      <c r="B6" s="243" t="s">
        <v>46</v>
      </c>
      <c r="C6" s="242" t="s">
        <v>376</v>
      </c>
      <c r="D6" s="242" t="s">
        <v>382</v>
      </c>
      <c r="E6" s="242" t="s">
        <v>378</v>
      </c>
      <c r="F6" s="244">
        <v>6</v>
      </c>
      <c r="G6" s="245">
        <v>1</v>
      </c>
      <c r="H6" s="245">
        <f t="shared" si="0"/>
        <v>6</v>
      </c>
      <c r="I6" s="246"/>
    </row>
    <row r="7" spans="1:9">
      <c r="A7" s="242" t="s">
        <v>8</v>
      </c>
      <c r="B7" s="243" t="s">
        <v>46</v>
      </c>
      <c r="C7" s="242" t="s">
        <v>376</v>
      </c>
      <c r="D7" s="242" t="s">
        <v>383</v>
      </c>
      <c r="E7" s="242" t="s">
        <v>378</v>
      </c>
      <c r="F7" s="244">
        <v>8</v>
      </c>
      <c r="G7" s="245">
        <v>1</v>
      </c>
      <c r="H7" s="245">
        <f t="shared" si="0"/>
        <v>8</v>
      </c>
      <c r="I7" s="246"/>
    </row>
    <row r="8" spans="1:9">
      <c r="A8" s="242" t="s">
        <v>8</v>
      </c>
      <c r="B8" s="243" t="s">
        <v>46</v>
      </c>
      <c r="C8" s="242" t="s">
        <v>376</v>
      </c>
      <c r="D8" s="242" t="s">
        <v>384</v>
      </c>
      <c r="E8" s="242" t="s">
        <v>378</v>
      </c>
      <c r="F8" s="244">
        <v>8</v>
      </c>
      <c r="G8" s="245">
        <v>1</v>
      </c>
      <c r="H8" s="245">
        <f t="shared" si="0"/>
        <v>8</v>
      </c>
      <c r="I8" s="246"/>
    </row>
    <row r="9" spans="1:9">
      <c r="A9" s="242" t="s">
        <v>8</v>
      </c>
      <c r="B9" s="243" t="s">
        <v>46</v>
      </c>
      <c r="C9" s="242" t="s">
        <v>376</v>
      </c>
      <c r="D9" s="242" t="s">
        <v>385</v>
      </c>
      <c r="E9" s="242" t="s">
        <v>378</v>
      </c>
      <c r="F9" s="244">
        <v>6</v>
      </c>
      <c r="G9" s="245">
        <v>1</v>
      </c>
      <c r="H9" s="245">
        <f t="shared" si="0"/>
        <v>6</v>
      </c>
      <c r="I9" s="246"/>
    </row>
    <row r="10" spans="1:9">
      <c r="A10" s="242" t="s">
        <v>8</v>
      </c>
      <c r="B10" s="243" t="s">
        <v>46</v>
      </c>
      <c r="C10" s="242" t="s">
        <v>386</v>
      </c>
      <c r="D10" s="242" t="s">
        <v>387</v>
      </c>
      <c r="E10" s="242" t="s">
        <v>378</v>
      </c>
      <c r="F10" s="244">
        <v>12</v>
      </c>
      <c r="G10" s="245">
        <v>1</v>
      </c>
      <c r="H10" s="245">
        <f t="shared" si="0"/>
        <v>12</v>
      </c>
      <c r="I10" s="246"/>
    </row>
    <row r="11" spans="1:9">
      <c r="A11" s="242" t="s">
        <v>8</v>
      </c>
      <c r="B11" s="243" t="s">
        <v>46</v>
      </c>
      <c r="C11" s="242" t="s">
        <v>386</v>
      </c>
      <c r="D11" s="242" t="s">
        <v>388</v>
      </c>
      <c r="E11" s="242" t="s">
        <v>378</v>
      </c>
      <c r="F11" s="244">
        <v>8</v>
      </c>
      <c r="G11" s="245">
        <v>1</v>
      </c>
      <c r="H11" s="245">
        <f t="shared" si="0"/>
        <v>8</v>
      </c>
      <c r="I11" s="246"/>
    </row>
    <row r="12" spans="1:9">
      <c r="A12" s="242" t="s">
        <v>8</v>
      </c>
      <c r="B12" s="243" t="s">
        <v>46</v>
      </c>
      <c r="C12" s="242" t="s">
        <v>389</v>
      </c>
      <c r="D12" s="242" t="s">
        <v>390</v>
      </c>
      <c r="E12" s="242" t="s">
        <v>378</v>
      </c>
      <c r="F12" s="244">
        <v>7</v>
      </c>
      <c r="G12" s="245">
        <v>1</v>
      </c>
      <c r="H12" s="245">
        <f t="shared" si="0"/>
        <v>7</v>
      </c>
      <c r="I12" s="246"/>
    </row>
    <row r="13" spans="1:9">
      <c r="A13" s="242" t="s">
        <v>8</v>
      </c>
      <c r="B13" s="243" t="s">
        <v>46</v>
      </c>
      <c r="C13" s="242" t="s">
        <v>389</v>
      </c>
      <c r="D13" s="242" t="s">
        <v>391</v>
      </c>
      <c r="E13" s="242" t="s">
        <v>378</v>
      </c>
      <c r="F13" s="244">
        <v>4</v>
      </c>
      <c r="G13" s="245">
        <v>1</v>
      </c>
      <c r="H13" s="245">
        <f t="shared" si="0"/>
        <v>4</v>
      </c>
      <c r="I13" s="246"/>
    </row>
    <row r="14" spans="1:9">
      <c r="A14" s="242" t="s">
        <v>8</v>
      </c>
      <c r="B14" s="243" t="s">
        <v>46</v>
      </c>
      <c r="C14" s="242" t="s">
        <v>389</v>
      </c>
      <c r="D14" s="242" t="s">
        <v>392</v>
      </c>
      <c r="E14" s="242" t="s">
        <v>378</v>
      </c>
      <c r="F14" s="244">
        <v>6</v>
      </c>
      <c r="G14" s="245">
        <v>1</v>
      </c>
      <c r="H14" s="245">
        <f t="shared" si="0"/>
        <v>6</v>
      </c>
      <c r="I14" s="246"/>
    </row>
    <row r="15" spans="1:9">
      <c r="A15" s="242" t="s">
        <v>8</v>
      </c>
      <c r="B15" s="243" t="s">
        <v>46</v>
      </c>
      <c r="C15" s="242" t="s">
        <v>389</v>
      </c>
      <c r="D15" s="242" t="s">
        <v>393</v>
      </c>
      <c r="E15" s="242" t="s">
        <v>378</v>
      </c>
      <c r="F15" s="244">
        <v>10</v>
      </c>
      <c r="G15" s="245">
        <v>1</v>
      </c>
      <c r="H15" s="245">
        <f t="shared" si="0"/>
        <v>10</v>
      </c>
      <c r="I15" s="246"/>
    </row>
    <row r="16" spans="1:9">
      <c r="A16" s="242" t="s">
        <v>8</v>
      </c>
      <c r="B16" s="243" t="s">
        <v>46</v>
      </c>
      <c r="C16" s="242" t="s">
        <v>389</v>
      </c>
      <c r="D16" s="242" t="s">
        <v>394</v>
      </c>
      <c r="E16" s="242" t="s">
        <v>378</v>
      </c>
      <c r="F16" s="244">
        <v>6</v>
      </c>
      <c r="G16" s="245">
        <v>1</v>
      </c>
      <c r="H16" s="245">
        <f t="shared" si="0"/>
        <v>6</v>
      </c>
      <c r="I16" s="246"/>
    </row>
    <row r="17" spans="1:9">
      <c r="A17" s="242" t="s">
        <v>8</v>
      </c>
      <c r="B17" s="243" t="s">
        <v>46</v>
      </c>
      <c r="C17" s="242" t="s">
        <v>395</v>
      </c>
      <c r="D17" s="242" t="s">
        <v>396</v>
      </c>
      <c r="E17" s="242" t="s">
        <v>378</v>
      </c>
      <c r="F17" s="244">
        <v>5</v>
      </c>
      <c r="G17" s="245">
        <v>1</v>
      </c>
      <c r="H17" s="245">
        <f t="shared" si="0"/>
        <v>5</v>
      </c>
      <c r="I17" s="246"/>
    </row>
    <row r="18" spans="1:9">
      <c r="A18" s="242" t="s">
        <v>8</v>
      </c>
      <c r="B18" s="243" t="s">
        <v>46</v>
      </c>
      <c r="C18" s="242" t="s">
        <v>395</v>
      </c>
      <c r="D18" s="242" t="s">
        <v>397</v>
      </c>
      <c r="E18" s="242" t="s">
        <v>378</v>
      </c>
      <c r="F18" s="244">
        <v>6</v>
      </c>
      <c r="G18" s="245">
        <v>1</v>
      </c>
      <c r="H18" s="245">
        <f t="shared" si="0"/>
        <v>6</v>
      </c>
      <c r="I18" s="246"/>
    </row>
    <row r="19" spans="1:9">
      <c r="A19" s="242" t="s">
        <v>8</v>
      </c>
      <c r="B19" s="243" t="s">
        <v>46</v>
      </c>
      <c r="C19" s="242" t="s">
        <v>395</v>
      </c>
      <c r="D19" s="242" t="s">
        <v>398</v>
      </c>
      <c r="E19" s="242" t="s">
        <v>378</v>
      </c>
      <c r="F19" s="244">
        <v>6</v>
      </c>
      <c r="G19" s="245">
        <v>1</v>
      </c>
      <c r="H19" s="245">
        <f t="shared" si="0"/>
        <v>6</v>
      </c>
      <c r="I19" s="246"/>
    </row>
    <row r="20" spans="1:9">
      <c r="A20" s="242" t="s">
        <v>8</v>
      </c>
      <c r="B20" s="243" t="s">
        <v>46</v>
      </c>
      <c r="C20" s="242" t="s">
        <v>395</v>
      </c>
      <c r="D20" s="242" t="s">
        <v>399</v>
      </c>
      <c r="E20" s="242" t="s">
        <v>378</v>
      </c>
      <c r="F20" s="244">
        <v>4</v>
      </c>
      <c r="G20" s="245">
        <v>1</v>
      </c>
      <c r="H20" s="245">
        <f t="shared" si="0"/>
        <v>4</v>
      </c>
      <c r="I20" s="246"/>
    </row>
    <row r="21" spans="1:9">
      <c r="A21" s="242" t="s">
        <v>8</v>
      </c>
      <c r="B21" s="243" t="s">
        <v>46</v>
      </c>
      <c r="C21" s="242" t="s">
        <v>395</v>
      </c>
      <c r="D21" s="242" t="s">
        <v>400</v>
      </c>
      <c r="E21" s="242" t="s">
        <v>378</v>
      </c>
      <c r="F21" s="244">
        <v>4</v>
      </c>
      <c r="G21" s="245">
        <v>1</v>
      </c>
      <c r="H21" s="245">
        <f t="shared" si="0"/>
        <v>4</v>
      </c>
      <c r="I21" s="246"/>
    </row>
    <row r="22" spans="1:9">
      <c r="A22" s="242" t="s">
        <v>8</v>
      </c>
      <c r="B22" s="243" t="s">
        <v>46</v>
      </c>
      <c r="C22" s="242" t="s">
        <v>395</v>
      </c>
      <c r="D22" s="242" t="s">
        <v>401</v>
      </c>
      <c r="E22" s="242" t="s">
        <v>378</v>
      </c>
      <c r="F22" s="244">
        <v>4</v>
      </c>
      <c r="G22" s="245">
        <v>1</v>
      </c>
      <c r="H22" s="245">
        <f t="shared" si="0"/>
        <v>4</v>
      </c>
      <c r="I22" s="246"/>
    </row>
    <row r="23" spans="1:9">
      <c r="A23" s="242" t="s">
        <v>8</v>
      </c>
      <c r="B23" s="243" t="s">
        <v>46</v>
      </c>
      <c r="C23" s="242" t="s">
        <v>402</v>
      </c>
      <c r="D23" s="242" t="s">
        <v>403</v>
      </c>
      <c r="E23" s="242" t="s">
        <v>378</v>
      </c>
      <c r="F23" s="244">
        <v>6</v>
      </c>
      <c r="G23" s="245">
        <v>1</v>
      </c>
      <c r="H23" s="245">
        <f t="shared" si="0"/>
        <v>6</v>
      </c>
      <c r="I23" s="246"/>
    </row>
    <row r="24" spans="1:9">
      <c r="A24" s="242" t="s">
        <v>8</v>
      </c>
      <c r="B24" s="243" t="s">
        <v>46</v>
      </c>
      <c r="C24" s="242" t="s">
        <v>402</v>
      </c>
      <c r="D24" s="242" t="s">
        <v>404</v>
      </c>
      <c r="E24" s="242" t="s">
        <v>378</v>
      </c>
      <c r="F24" s="244">
        <v>10</v>
      </c>
      <c r="G24" s="245">
        <v>1</v>
      </c>
      <c r="H24" s="245">
        <f t="shared" si="0"/>
        <v>10</v>
      </c>
      <c r="I24" s="246"/>
    </row>
    <row r="25" spans="1:9">
      <c r="A25" s="242" t="s">
        <v>8</v>
      </c>
      <c r="B25" s="243" t="s">
        <v>46</v>
      </c>
      <c r="C25" s="242" t="s">
        <v>402</v>
      </c>
      <c r="D25" s="242" t="s">
        <v>405</v>
      </c>
      <c r="E25" s="242" t="s">
        <v>378</v>
      </c>
      <c r="F25" s="244">
        <v>2</v>
      </c>
      <c r="G25" s="245">
        <v>1</v>
      </c>
      <c r="H25" s="245">
        <f t="shared" si="0"/>
        <v>2</v>
      </c>
      <c r="I25" s="246"/>
    </row>
    <row r="26" spans="1:9">
      <c r="A26" s="242" t="s">
        <v>8</v>
      </c>
      <c r="B26" s="243" t="s">
        <v>46</v>
      </c>
      <c r="C26" s="242" t="s">
        <v>402</v>
      </c>
      <c r="D26" s="242" t="s">
        <v>406</v>
      </c>
      <c r="E26" s="242" t="s">
        <v>378</v>
      </c>
      <c r="F26" s="244">
        <v>6</v>
      </c>
      <c r="G26" s="245">
        <v>1</v>
      </c>
      <c r="H26" s="245">
        <f t="shared" si="0"/>
        <v>6</v>
      </c>
      <c r="I26" s="246"/>
    </row>
    <row r="27" spans="1:9">
      <c r="A27" s="242" t="s">
        <v>8</v>
      </c>
      <c r="B27" s="243" t="s">
        <v>46</v>
      </c>
      <c r="C27" s="242" t="s">
        <v>402</v>
      </c>
      <c r="D27" s="242" t="s">
        <v>407</v>
      </c>
      <c r="E27" s="242" t="s">
        <v>378</v>
      </c>
      <c r="F27" s="244">
        <v>10</v>
      </c>
      <c r="G27" s="245">
        <v>1</v>
      </c>
      <c r="H27" s="245">
        <f t="shared" si="0"/>
        <v>10</v>
      </c>
      <c r="I27" s="246"/>
    </row>
    <row r="28" spans="1:9">
      <c r="A28" s="242" t="s">
        <v>8</v>
      </c>
      <c r="B28" s="243" t="s">
        <v>46</v>
      </c>
      <c r="C28" s="242" t="s">
        <v>402</v>
      </c>
      <c r="D28" s="242" t="s">
        <v>408</v>
      </c>
      <c r="E28" s="242" t="s">
        <v>378</v>
      </c>
      <c r="F28" s="244">
        <v>2</v>
      </c>
      <c r="G28" s="245">
        <v>1</v>
      </c>
      <c r="H28" s="245">
        <f t="shared" si="0"/>
        <v>2</v>
      </c>
      <c r="I28" s="246"/>
    </row>
    <row r="29" spans="1:9">
      <c r="A29" s="242" t="s">
        <v>8</v>
      </c>
      <c r="B29" s="243" t="s">
        <v>46</v>
      </c>
      <c r="C29" s="242" t="s">
        <v>402</v>
      </c>
      <c r="D29" s="242" t="s">
        <v>409</v>
      </c>
      <c r="E29" s="242" t="s">
        <v>378</v>
      </c>
      <c r="F29" s="244">
        <v>6</v>
      </c>
      <c r="G29" s="245">
        <v>1</v>
      </c>
      <c r="H29" s="245">
        <f t="shared" si="0"/>
        <v>6</v>
      </c>
      <c r="I29" s="246"/>
    </row>
    <row r="30" spans="1:9">
      <c r="A30" s="242" t="s">
        <v>8</v>
      </c>
      <c r="B30" s="243" t="s">
        <v>46</v>
      </c>
      <c r="C30" s="242" t="s">
        <v>402</v>
      </c>
      <c r="D30" s="242" t="s">
        <v>410</v>
      </c>
      <c r="E30" s="242" t="s">
        <v>378</v>
      </c>
      <c r="F30" s="244">
        <v>2</v>
      </c>
      <c r="G30" s="245">
        <v>1</v>
      </c>
      <c r="H30" s="245">
        <f t="shared" si="0"/>
        <v>2</v>
      </c>
      <c r="I30" s="246"/>
    </row>
    <row r="31" spans="1:9">
      <c r="A31" s="242" t="s">
        <v>8</v>
      </c>
      <c r="B31" s="243" t="s">
        <v>46</v>
      </c>
      <c r="C31" s="242" t="s">
        <v>402</v>
      </c>
      <c r="D31" s="242" t="s">
        <v>411</v>
      </c>
      <c r="E31" s="242" t="s">
        <v>378</v>
      </c>
      <c r="F31" s="244">
        <v>2</v>
      </c>
      <c r="G31" s="245">
        <v>1</v>
      </c>
      <c r="H31" s="245">
        <f t="shared" si="0"/>
        <v>2</v>
      </c>
      <c r="I31" s="246"/>
    </row>
    <row r="32" spans="1:9">
      <c r="A32" s="242" t="s">
        <v>8</v>
      </c>
      <c r="B32" s="243" t="s">
        <v>46</v>
      </c>
      <c r="C32" s="242" t="s">
        <v>402</v>
      </c>
      <c r="D32" s="242" t="s">
        <v>412</v>
      </c>
      <c r="E32" s="242" t="s">
        <v>378</v>
      </c>
      <c r="F32" s="244">
        <v>1</v>
      </c>
      <c r="G32" s="245">
        <v>1</v>
      </c>
      <c r="H32" s="245">
        <f t="shared" si="0"/>
        <v>1</v>
      </c>
      <c r="I32" s="246"/>
    </row>
    <row r="33" spans="1:9">
      <c r="A33" s="242" t="s">
        <v>8</v>
      </c>
      <c r="B33" s="243" t="s">
        <v>46</v>
      </c>
      <c r="C33" s="242" t="s">
        <v>402</v>
      </c>
      <c r="D33" s="242" t="s">
        <v>413</v>
      </c>
      <c r="E33" s="242" t="s">
        <v>378</v>
      </c>
      <c r="F33" s="244">
        <v>8</v>
      </c>
      <c r="G33" s="245">
        <v>1</v>
      </c>
      <c r="H33" s="245">
        <f t="shared" si="0"/>
        <v>8</v>
      </c>
      <c r="I33" s="246"/>
    </row>
    <row r="34" spans="1:9">
      <c r="A34" s="242" t="s">
        <v>8</v>
      </c>
      <c r="B34" s="243" t="s">
        <v>46</v>
      </c>
      <c r="C34" s="242" t="s">
        <v>402</v>
      </c>
      <c r="D34" s="242" t="s">
        <v>414</v>
      </c>
      <c r="E34" s="242" t="s">
        <v>378</v>
      </c>
      <c r="F34" s="244">
        <v>4</v>
      </c>
      <c r="G34" s="245">
        <v>1</v>
      </c>
      <c r="H34" s="245">
        <f t="shared" si="0"/>
        <v>4</v>
      </c>
      <c r="I34" s="246"/>
    </row>
    <row r="35" spans="1:9">
      <c r="A35" s="242" t="s">
        <v>8</v>
      </c>
      <c r="B35" s="243" t="s">
        <v>46</v>
      </c>
      <c r="C35" s="242" t="s">
        <v>402</v>
      </c>
      <c r="D35" s="242" t="s">
        <v>415</v>
      </c>
      <c r="E35" s="242" t="s">
        <v>378</v>
      </c>
      <c r="F35" s="244">
        <v>2</v>
      </c>
      <c r="G35" s="245">
        <v>1</v>
      </c>
      <c r="H35" s="245">
        <f t="shared" si="0"/>
        <v>2</v>
      </c>
      <c r="I35" s="246"/>
    </row>
    <row r="36" spans="1:9">
      <c r="A36" s="242" t="s">
        <v>8</v>
      </c>
      <c r="B36" s="243" t="s">
        <v>46</v>
      </c>
      <c r="C36" s="242" t="s">
        <v>402</v>
      </c>
      <c r="D36" s="242" t="s">
        <v>416</v>
      </c>
      <c r="E36" s="242" t="s">
        <v>378</v>
      </c>
      <c r="F36" s="244">
        <v>1</v>
      </c>
      <c r="G36" s="245">
        <v>1</v>
      </c>
      <c r="H36" s="245">
        <f t="shared" si="0"/>
        <v>1</v>
      </c>
      <c r="I36" s="246"/>
    </row>
    <row r="37" spans="1:9">
      <c r="A37" s="242" t="s">
        <v>8</v>
      </c>
      <c r="B37" s="243" t="s">
        <v>46</v>
      </c>
      <c r="C37" s="242" t="s">
        <v>402</v>
      </c>
      <c r="D37" s="242" t="s">
        <v>417</v>
      </c>
      <c r="E37" s="242" t="s">
        <v>378</v>
      </c>
      <c r="F37" s="244">
        <v>4</v>
      </c>
      <c r="G37" s="245">
        <v>1</v>
      </c>
      <c r="H37" s="245">
        <f t="shared" si="0"/>
        <v>4</v>
      </c>
      <c r="I37" s="246"/>
    </row>
    <row r="38" spans="1:9">
      <c r="A38" s="242" t="s">
        <v>8</v>
      </c>
      <c r="B38" s="243" t="s">
        <v>46</v>
      </c>
      <c r="C38" s="242" t="s">
        <v>418</v>
      </c>
      <c r="D38" s="242" t="s">
        <v>419</v>
      </c>
      <c r="E38" s="242" t="s">
        <v>378</v>
      </c>
      <c r="F38" s="244">
        <v>13</v>
      </c>
      <c r="G38" s="245">
        <v>1</v>
      </c>
      <c r="H38" s="245">
        <f t="shared" si="0"/>
        <v>13</v>
      </c>
      <c r="I38" s="246"/>
    </row>
    <row r="39" spans="1:9">
      <c r="A39" s="242" t="s">
        <v>8</v>
      </c>
      <c r="B39" s="243" t="s">
        <v>46</v>
      </c>
      <c r="C39" s="242" t="s">
        <v>418</v>
      </c>
      <c r="D39" s="242" t="s">
        <v>420</v>
      </c>
      <c r="E39" s="242" t="s">
        <v>378</v>
      </c>
      <c r="F39" s="244">
        <v>1</v>
      </c>
      <c r="G39" s="245">
        <v>1</v>
      </c>
      <c r="H39" s="245">
        <f t="shared" si="0"/>
        <v>1</v>
      </c>
      <c r="I39" s="246"/>
    </row>
    <row r="40" spans="1:9">
      <c r="A40" s="242" t="s">
        <v>8</v>
      </c>
      <c r="B40" s="243" t="s">
        <v>46</v>
      </c>
      <c r="C40" s="242" t="s">
        <v>418</v>
      </c>
      <c r="D40" s="242" t="s">
        <v>421</v>
      </c>
      <c r="E40" s="242" t="s">
        <v>378</v>
      </c>
      <c r="F40" s="244">
        <v>6</v>
      </c>
      <c r="G40" s="245">
        <v>1</v>
      </c>
      <c r="H40" s="245">
        <f t="shared" si="0"/>
        <v>6</v>
      </c>
      <c r="I40" s="246"/>
    </row>
    <row r="41" spans="1:9">
      <c r="A41" s="242" t="s">
        <v>8</v>
      </c>
      <c r="B41" s="243" t="s">
        <v>46</v>
      </c>
      <c r="C41" s="242" t="s">
        <v>418</v>
      </c>
      <c r="D41" s="242" t="s">
        <v>422</v>
      </c>
      <c r="E41" s="242" t="s">
        <v>378</v>
      </c>
      <c r="F41" s="244">
        <v>16</v>
      </c>
      <c r="G41" s="245">
        <v>1</v>
      </c>
      <c r="H41" s="245">
        <f t="shared" si="0"/>
        <v>16</v>
      </c>
      <c r="I41" s="246"/>
    </row>
    <row r="42" spans="1:9">
      <c r="A42" s="242" t="s">
        <v>8</v>
      </c>
      <c r="B42" s="243" t="s">
        <v>46</v>
      </c>
      <c r="C42" s="242" t="s">
        <v>418</v>
      </c>
      <c r="D42" s="242" t="s">
        <v>423</v>
      </c>
      <c r="E42" s="242" t="s">
        <v>378</v>
      </c>
      <c r="F42" s="244">
        <v>2</v>
      </c>
      <c r="G42" s="245">
        <v>1</v>
      </c>
      <c r="H42" s="245">
        <f t="shared" si="0"/>
        <v>2</v>
      </c>
      <c r="I42" s="246"/>
    </row>
    <row r="43" spans="1:9">
      <c r="A43" s="242" t="s">
        <v>8</v>
      </c>
      <c r="B43" s="243" t="s">
        <v>46</v>
      </c>
      <c r="C43" s="242" t="s">
        <v>418</v>
      </c>
      <c r="D43" s="242" t="s">
        <v>424</v>
      </c>
      <c r="E43" s="242" t="s">
        <v>378</v>
      </c>
      <c r="F43" s="244">
        <v>2</v>
      </c>
      <c r="G43" s="245">
        <v>1</v>
      </c>
      <c r="H43" s="245">
        <f t="shared" si="0"/>
        <v>2</v>
      </c>
      <c r="I43" s="246"/>
    </row>
    <row r="44" spans="1:9">
      <c r="A44" s="242" t="s">
        <v>8</v>
      </c>
      <c r="B44" s="243" t="s">
        <v>46</v>
      </c>
      <c r="C44" s="242" t="s">
        <v>418</v>
      </c>
      <c r="D44" s="242" t="s">
        <v>425</v>
      </c>
      <c r="E44" s="242" t="s">
        <v>378</v>
      </c>
      <c r="F44" s="244">
        <v>33</v>
      </c>
      <c r="G44" s="245">
        <v>1</v>
      </c>
      <c r="H44" s="245">
        <f t="shared" si="0"/>
        <v>33</v>
      </c>
      <c r="I44" s="246"/>
    </row>
    <row r="45" spans="1:9">
      <c r="A45" s="242" t="s">
        <v>8</v>
      </c>
      <c r="B45" s="243" t="s">
        <v>46</v>
      </c>
      <c r="C45" s="242" t="s">
        <v>418</v>
      </c>
      <c r="D45" s="242" t="s">
        <v>426</v>
      </c>
      <c r="E45" s="242" t="s">
        <v>378</v>
      </c>
      <c r="F45" s="244">
        <v>9</v>
      </c>
      <c r="G45" s="245">
        <v>1</v>
      </c>
      <c r="H45" s="245">
        <f t="shared" si="0"/>
        <v>9</v>
      </c>
      <c r="I45" s="246"/>
    </row>
    <row r="46" spans="1:9">
      <c r="A46" s="242" t="s">
        <v>8</v>
      </c>
      <c r="B46" s="243" t="s">
        <v>46</v>
      </c>
      <c r="C46" s="242" t="s">
        <v>418</v>
      </c>
      <c r="D46" s="242" t="s">
        <v>427</v>
      </c>
      <c r="E46" s="242" t="s">
        <v>378</v>
      </c>
      <c r="F46" s="244">
        <v>4</v>
      </c>
      <c r="G46" s="245">
        <v>1</v>
      </c>
      <c r="H46" s="245">
        <f t="shared" si="0"/>
        <v>4</v>
      </c>
      <c r="I46" s="246"/>
    </row>
    <row r="47" spans="1:9">
      <c r="A47" s="242" t="s">
        <v>8</v>
      </c>
      <c r="B47" s="243" t="s">
        <v>46</v>
      </c>
      <c r="C47" s="242" t="s">
        <v>418</v>
      </c>
      <c r="D47" s="242" t="s">
        <v>428</v>
      </c>
      <c r="E47" s="242" t="s">
        <v>378</v>
      </c>
      <c r="F47" s="244">
        <v>2</v>
      </c>
      <c r="G47" s="245">
        <v>1</v>
      </c>
      <c r="H47" s="245">
        <f t="shared" si="0"/>
        <v>2</v>
      </c>
      <c r="I47" s="246"/>
    </row>
    <row r="48" spans="1:9">
      <c r="A48" s="242" t="s">
        <v>8</v>
      </c>
      <c r="B48" s="243" t="s">
        <v>46</v>
      </c>
      <c r="C48" s="242" t="s">
        <v>418</v>
      </c>
      <c r="D48" s="242" t="s">
        <v>429</v>
      </c>
      <c r="E48" s="242" t="s">
        <v>378</v>
      </c>
      <c r="F48" s="244">
        <v>3</v>
      </c>
      <c r="G48" s="245">
        <v>1</v>
      </c>
      <c r="H48" s="245">
        <f t="shared" si="0"/>
        <v>3</v>
      </c>
      <c r="I48" s="246"/>
    </row>
    <row r="49" spans="1:9">
      <c r="A49" s="242" t="s">
        <v>8</v>
      </c>
      <c r="B49" s="243" t="s">
        <v>46</v>
      </c>
      <c r="C49" s="242" t="s">
        <v>418</v>
      </c>
      <c r="D49" s="242" t="s">
        <v>430</v>
      </c>
      <c r="E49" s="242" t="s">
        <v>378</v>
      </c>
      <c r="F49" s="244">
        <v>3</v>
      </c>
      <c r="G49" s="245">
        <v>1</v>
      </c>
      <c r="H49" s="245">
        <f t="shared" si="0"/>
        <v>3</v>
      </c>
      <c r="I49" s="246"/>
    </row>
    <row r="50" spans="1:9">
      <c r="A50" s="242" t="s">
        <v>8</v>
      </c>
      <c r="B50" s="243" t="s">
        <v>46</v>
      </c>
      <c r="C50" s="242" t="s">
        <v>418</v>
      </c>
      <c r="D50" s="242" t="s">
        <v>431</v>
      </c>
      <c r="E50" s="242" t="s">
        <v>378</v>
      </c>
      <c r="F50" s="244">
        <v>2</v>
      </c>
      <c r="G50" s="245">
        <v>1</v>
      </c>
      <c r="H50" s="245">
        <f t="shared" si="0"/>
        <v>2</v>
      </c>
      <c r="I50" s="246"/>
    </row>
    <row r="51" spans="1:9">
      <c r="A51" s="242" t="s">
        <v>8</v>
      </c>
      <c r="B51" s="243" t="s">
        <v>46</v>
      </c>
      <c r="C51" s="242" t="s">
        <v>418</v>
      </c>
      <c r="D51" s="242" t="s">
        <v>432</v>
      </c>
      <c r="E51" s="242" t="s">
        <v>378</v>
      </c>
      <c r="F51" s="244">
        <v>5</v>
      </c>
      <c r="G51" s="245">
        <v>1</v>
      </c>
      <c r="H51" s="245">
        <f t="shared" si="0"/>
        <v>5</v>
      </c>
      <c r="I51" s="246"/>
    </row>
    <row r="52" spans="1:9">
      <c r="A52" s="242" t="s">
        <v>8</v>
      </c>
      <c r="B52" s="243" t="s">
        <v>46</v>
      </c>
      <c r="C52" s="242" t="s">
        <v>418</v>
      </c>
      <c r="D52" s="242" t="s">
        <v>433</v>
      </c>
      <c r="E52" s="242" t="s">
        <v>378</v>
      </c>
      <c r="F52" s="244">
        <v>5</v>
      </c>
      <c r="G52" s="245">
        <v>1</v>
      </c>
      <c r="H52" s="245">
        <f t="shared" si="0"/>
        <v>5</v>
      </c>
      <c r="I52" s="246"/>
    </row>
    <row r="53" spans="1:9">
      <c r="A53" s="242" t="s">
        <v>8</v>
      </c>
      <c r="B53" s="243" t="s">
        <v>46</v>
      </c>
      <c r="C53" s="242" t="s">
        <v>418</v>
      </c>
      <c r="D53" s="242" t="s">
        <v>434</v>
      </c>
      <c r="E53" s="242" t="s">
        <v>378</v>
      </c>
      <c r="F53" s="244">
        <v>5</v>
      </c>
      <c r="G53" s="245">
        <v>1</v>
      </c>
      <c r="H53" s="245">
        <f t="shared" si="0"/>
        <v>5</v>
      </c>
      <c r="I53" s="246"/>
    </row>
    <row r="54" spans="1:9">
      <c r="A54" s="242" t="s">
        <v>8</v>
      </c>
      <c r="B54" s="243" t="s">
        <v>46</v>
      </c>
      <c r="C54" s="242" t="s">
        <v>418</v>
      </c>
      <c r="D54" s="242" t="s">
        <v>435</v>
      </c>
      <c r="E54" s="242" t="s">
        <v>378</v>
      </c>
      <c r="F54" s="244">
        <v>6</v>
      </c>
      <c r="G54" s="245">
        <v>1</v>
      </c>
      <c r="H54" s="245">
        <f t="shared" si="0"/>
        <v>6</v>
      </c>
      <c r="I54" s="246"/>
    </row>
    <row r="55" spans="1:9">
      <c r="A55" s="242" t="s">
        <v>8</v>
      </c>
      <c r="B55" s="243" t="s">
        <v>46</v>
      </c>
      <c r="C55" s="242" t="s">
        <v>418</v>
      </c>
      <c r="D55" s="242" t="s">
        <v>436</v>
      </c>
      <c r="E55" s="242" t="s">
        <v>378</v>
      </c>
      <c r="F55" s="244">
        <v>24</v>
      </c>
      <c r="G55" s="245">
        <v>1</v>
      </c>
      <c r="H55" s="245">
        <f t="shared" si="0"/>
        <v>24</v>
      </c>
      <c r="I55" s="246"/>
    </row>
    <row r="56" spans="1:9">
      <c r="A56" s="242" t="s">
        <v>8</v>
      </c>
      <c r="B56" s="243" t="s">
        <v>46</v>
      </c>
      <c r="C56" s="242" t="s">
        <v>418</v>
      </c>
      <c r="D56" s="242" t="s">
        <v>437</v>
      </c>
      <c r="E56" s="242" t="s">
        <v>378</v>
      </c>
      <c r="F56" s="244">
        <v>6</v>
      </c>
      <c r="G56" s="245">
        <v>1</v>
      </c>
      <c r="H56" s="245">
        <f t="shared" si="0"/>
        <v>6</v>
      </c>
      <c r="I56" s="246"/>
    </row>
    <row r="57" spans="1:9">
      <c r="A57" s="242" t="s">
        <v>8</v>
      </c>
      <c r="B57" s="243" t="s">
        <v>46</v>
      </c>
      <c r="C57" s="242" t="s">
        <v>418</v>
      </c>
      <c r="D57" s="242" t="s">
        <v>438</v>
      </c>
      <c r="E57" s="242" t="s">
        <v>378</v>
      </c>
      <c r="F57" s="244">
        <v>9</v>
      </c>
      <c r="G57" s="245">
        <v>1</v>
      </c>
      <c r="H57" s="245">
        <f t="shared" si="0"/>
        <v>9</v>
      </c>
      <c r="I57" s="246"/>
    </row>
    <row r="58" spans="1:9">
      <c r="A58" s="242" t="s">
        <v>8</v>
      </c>
      <c r="B58" s="243" t="s">
        <v>46</v>
      </c>
      <c r="C58" s="242" t="s">
        <v>418</v>
      </c>
      <c r="D58" s="242" t="s">
        <v>439</v>
      </c>
      <c r="E58" s="242" t="s">
        <v>378</v>
      </c>
      <c r="F58" s="244">
        <v>6</v>
      </c>
      <c r="G58" s="245">
        <v>1</v>
      </c>
      <c r="H58" s="245">
        <f t="shared" si="0"/>
        <v>6</v>
      </c>
      <c r="I58" s="246"/>
    </row>
    <row r="59" spans="1:9">
      <c r="A59" s="242" t="s">
        <v>8</v>
      </c>
      <c r="B59" s="243" t="s">
        <v>46</v>
      </c>
      <c r="C59" s="242" t="s">
        <v>418</v>
      </c>
      <c r="D59" s="242" t="s">
        <v>440</v>
      </c>
      <c r="E59" s="242" t="s">
        <v>378</v>
      </c>
      <c r="F59" s="244">
        <v>3</v>
      </c>
      <c r="G59" s="245">
        <v>1</v>
      </c>
      <c r="H59" s="245">
        <f t="shared" si="0"/>
        <v>3</v>
      </c>
      <c r="I59" s="246"/>
    </row>
    <row r="60" spans="1:9">
      <c r="A60" s="242" t="s">
        <v>8</v>
      </c>
      <c r="B60" s="243" t="s">
        <v>46</v>
      </c>
      <c r="C60" s="242" t="s">
        <v>418</v>
      </c>
      <c r="D60" s="242" t="s">
        <v>441</v>
      </c>
      <c r="E60" s="242" t="s">
        <v>378</v>
      </c>
      <c r="F60" s="244">
        <v>20</v>
      </c>
      <c r="G60" s="245">
        <v>1</v>
      </c>
      <c r="H60" s="245">
        <f t="shared" si="0"/>
        <v>20</v>
      </c>
      <c r="I60" s="246"/>
    </row>
    <row r="61" spans="1:9">
      <c r="A61" s="242" t="s">
        <v>8</v>
      </c>
      <c r="B61" s="243" t="s">
        <v>46</v>
      </c>
      <c r="C61" s="242" t="s">
        <v>418</v>
      </c>
      <c r="D61" s="242" t="s">
        <v>442</v>
      </c>
      <c r="E61" s="242" t="s">
        <v>378</v>
      </c>
      <c r="F61" s="244">
        <v>3</v>
      </c>
      <c r="G61" s="245">
        <v>1</v>
      </c>
      <c r="H61" s="245">
        <f t="shared" si="0"/>
        <v>3</v>
      </c>
      <c r="I61" s="246"/>
    </row>
    <row r="62" spans="1:9">
      <c r="A62" s="242" t="s">
        <v>8</v>
      </c>
      <c r="B62" s="243" t="s">
        <v>46</v>
      </c>
      <c r="C62" s="242" t="s">
        <v>418</v>
      </c>
      <c r="D62" s="242" t="s">
        <v>443</v>
      </c>
      <c r="E62" s="242" t="s">
        <v>378</v>
      </c>
      <c r="F62" s="244">
        <v>8</v>
      </c>
      <c r="G62" s="245">
        <v>1</v>
      </c>
      <c r="H62" s="245">
        <f t="shared" si="0"/>
        <v>8</v>
      </c>
      <c r="I62" s="246"/>
    </row>
    <row r="63" spans="1:9">
      <c r="A63" s="242" t="s">
        <v>8</v>
      </c>
      <c r="B63" s="243" t="s">
        <v>46</v>
      </c>
      <c r="C63" s="242" t="s">
        <v>418</v>
      </c>
      <c r="D63" s="242" t="s">
        <v>444</v>
      </c>
      <c r="E63" s="242" t="s">
        <v>378</v>
      </c>
      <c r="F63" s="244">
        <v>4</v>
      </c>
      <c r="G63" s="245">
        <v>1</v>
      </c>
      <c r="H63" s="245">
        <f t="shared" si="0"/>
        <v>4</v>
      </c>
      <c r="I63" s="246"/>
    </row>
    <row r="64" spans="1:9">
      <c r="A64" s="242" t="s">
        <v>8</v>
      </c>
      <c r="B64" s="243" t="s">
        <v>46</v>
      </c>
      <c r="C64" s="242" t="s">
        <v>418</v>
      </c>
      <c r="D64" s="242" t="s">
        <v>445</v>
      </c>
      <c r="E64" s="242" t="s">
        <v>378</v>
      </c>
      <c r="F64" s="244">
        <v>3</v>
      </c>
      <c r="G64" s="245">
        <v>1</v>
      </c>
      <c r="H64" s="245">
        <f t="shared" si="0"/>
        <v>3</v>
      </c>
      <c r="I64" s="246"/>
    </row>
    <row r="65" spans="1:9">
      <c r="A65" s="242" t="s">
        <v>8</v>
      </c>
      <c r="B65" s="243" t="s">
        <v>46</v>
      </c>
      <c r="C65" s="242" t="s">
        <v>446</v>
      </c>
      <c r="D65" s="242" t="s">
        <v>447</v>
      </c>
      <c r="E65" s="242" t="s">
        <v>378</v>
      </c>
      <c r="F65" s="244">
        <v>20</v>
      </c>
      <c r="G65" s="245">
        <v>1</v>
      </c>
      <c r="H65" s="245">
        <f t="shared" si="0"/>
        <v>20</v>
      </c>
      <c r="I65" s="246"/>
    </row>
    <row r="66" spans="1:9">
      <c r="A66" s="242" t="s">
        <v>8</v>
      </c>
      <c r="B66" s="243" t="s">
        <v>46</v>
      </c>
      <c r="C66" s="242" t="s">
        <v>446</v>
      </c>
      <c r="D66" s="242" t="s">
        <v>448</v>
      </c>
      <c r="E66" s="242" t="s">
        <v>378</v>
      </c>
      <c r="F66" s="244">
        <v>17</v>
      </c>
      <c r="G66" s="245">
        <v>1</v>
      </c>
      <c r="H66" s="245">
        <f t="shared" si="0"/>
        <v>17</v>
      </c>
      <c r="I66" s="246"/>
    </row>
    <row r="67" spans="1:9">
      <c r="A67" s="125" t="s">
        <v>9</v>
      </c>
      <c r="B67" s="247" t="s">
        <v>46</v>
      </c>
      <c r="C67" s="248" t="s">
        <v>418</v>
      </c>
      <c r="D67" s="125" t="s">
        <v>419</v>
      </c>
      <c r="E67" s="248" t="s">
        <v>378</v>
      </c>
      <c r="F67" s="249">
        <v>8</v>
      </c>
      <c r="G67" s="249">
        <v>1</v>
      </c>
      <c r="H67" s="249">
        <f t="shared" si="0"/>
        <v>8</v>
      </c>
      <c r="I67" s="257">
        <f>SUM(H67:H84)</f>
        <v>158</v>
      </c>
    </row>
    <row r="68" spans="1:9">
      <c r="A68" s="125" t="s">
        <v>9</v>
      </c>
      <c r="B68" s="247" t="s">
        <v>46</v>
      </c>
      <c r="C68" s="248" t="s">
        <v>418</v>
      </c>
      <c r="D68" s="125" t="s">
        <v>422</v>
      </c>
      <c r="E68" s="248" t="s">
        <v>378</v>
      </c>
      <c r="F68" s="249">
        <v>12</v>
      </c>
      <c r="G68" s="249">
        <v>1</v>
      </c>
      <c r="H68" s="249">
        <f t="shared" si="0"/>
        <v>12</v>
      </c>
      <c r="I68" s="257"/>
    </row>
    <row r="69" spans="1:9">
      <c r="A69" s="125" t="s">
        <v>9</v>
      </c>
      <c r="B69" s="247" t="s">
        <v>46</v>
      </c>
      <c r="C69" s="248" t="s">
        <v>418</v>
      </c>
      <c r="D69" s="125" t="s">
        <v>425</v>
      </c>
      <c r="E69" s="248" t="s">
        <v>378</v>
      </c>
      <c r="F69" s="249">
        <v>12</v>
      </c>
      <c r="G69" s="249">
        <v>1</v>
      </c>
      <c r="H69" s="249">
        <f t="shared" si="0"/>
        <v>12</v>
      </c>
      <c r="I69" s="257"/>
    </row>
    <row r="70" spans="1:9">
      <c r="A70" s="125" t="s">
        <v>9</v>
      </c>
      <c r="B70" s="247" t="s">
        <v>46</v>
      </c>
      <c r="C70" s="248" t="s">
        <v>418</v>
      </c>
      <c r="D70" s="125" t="s">
        <v>449</v>
      </c>
      <c r="E70" s="248" t="s">
        <v>378</v>
      </c>
      <c r="F70" s="249">
        <v>3</v>
      </c>
      <c r="G70" s="249">
        <v>1</v>
      </c>
      <c r="H70" s="249">
        <f t="shared" si="0"/>
        <v>3</v>
      </c>
      <c r="I70" s="257"/>
    </row>
    <row r="71" spans="1:9">
      <c r="A71" s="125" t="s">
        <v>9</v>
      </c>
      <c r="B71" s="247" t="s">
        <v>46</v>
      </c>
      <c r="C71" s="248" t="s">
        <v>418</v>
      </c>
      <c r="D71" s="125" t="s">
        <v>450</v>
      </c>
      <c r="E71" s="248" t="s">
        <v>378</v>
      </c>
      <c r="F71" s="249">
        <v>3</v>
      </c>
      <c r="G71" s="249">
        <v>1</v>
      </c>
      <c r="H71" s="249">
        <f t="shared" si="0"/>
        <v>3</v>
      </c>
      <c r="I71" s="257"/>
    </row>
    <row r="72" spans="1:9">
      <c r="A72" s="125" t="s">
        <v>9</v>
      </c>
      <c r="B72" s="247" t="s">
        <v>46</v>
      </c>
      <c r="C72" s="248" t="s">
        <v>418</v>
      </c>
      <c r="D72" s="125" t="s">
        <v>436</v>
      </c>
      <c r="E72" s="248" t="s">
        <v>378</v>
      </c>
      <c r="F72" s="249">
        <v>16</v>
      </c>
      <c r="G72" s="249">
        <v>1</v>
      </c>
      <c r="H72" s="249">
        <f t="shared" si="0"/>
        <v>16</v>
      </c>
      <c r="I72" s="257"/>
    </row>
    <row r="73" spans="1:9">
      <c r="A73" s="125" t="s">
        <v>9</v>
      </c>
      <c r="B73" s="247" t="s">
        <v>46</v>
      </c>
      <c r="C73" s="248" t="s">
        <v>418</v>
      </c>
      <c r="D73" s="125" t="s">
        <v>441</v>
      </c>
      <c r="E73" s="248" t="s">
        <v>378</v>
      </c>
      <c r="F73" s="249">
        <v>12</v>
      </c>
      <c r="G73" s="249">
        <v>1</v>
      </c>
      <c r="H73" s="249">
        <f t="shared" si="0"/>
        <v>12</v>
      </c>
      <c r="I73" s="257"/>
    </row>
    <row r="74" spans="1:9">
      <c r="A74" s="125" t="s">
        <v>9</v>
      </c>
      <c r="B74" s="247" t="s">
        <v>46</v>
      </c>
      <c r="C74" s="248" t="s">
        <v>418</v>
      </c>
      <c r="D74" s="125" t="s">
        <v>443</v>
      </c>
      <c r="E74" s="248" t="s">
        <v>378</v>
      </c>
      <c r="F74" s="249">
        <v>9</v>
      </c>
      <c r="G74" s="249">
        <v>1</v>
      </c>
      <c r="H74" s="249">
        <f t="shared" si="0"/>
        <v>9</v>
      </c>
      <c r="I74" s="257"/>
    </row>
    <row r="75" spans="1:9">
      <c r="A75" s="125" t="s">
        <v>9</v>
      </c>
      <c r="B75" s="247" t="s">
        <v>46</v>
      </c>
      <c r="C75" s="248" t="s">
        <v>418</v>
      </c>
      <c r="D75" s="125" t="s">
        <v>444</v>
      </c>
      <c r="E75" s="248" t="s">
        <v>378</v>
      </c>
      <c r="F75" s="249">
        <v>3</v>
      </c>
      <c r="G75" s="249">
        <v>1</v>
      </c>
      <c r="H75" s="249">
        <f t="shared" si="0"/>
        <v>3</v>
      </c>
      <c r="I75" s="257"/>
    </row>
    <row r="76" spans="1:9">
      <c r="A76" s="125" t="s">
        <v>9</v>
      </c>
      <c r="B76" s="247" t="s">
        <v>46</v>
      </c>
      <c r="C76" s="248" t="s">
        <v>395</v>
      </c>
      <c r="D76" s="125" t="s">
        <v>451</v>
      </c>
      <c r="E76" s="248" t="s">
        <v>378</v>
      </c>
      <c r="F76" s="249">
        <v>8</v>
      </c>
      <c r="G76" s="249">
        <v>1</v>
      </c>
      <c r="H76" s="249">
        <f t="shared" si="0"/>
        <v>8</v>
      </c>
      <c r="I76" s="257"/>
    </row>
    <row r="77" spans="1:9">
      <c r="A77" s="125" t="s">
        <v>9</v>
      </c>
      <c r="B77" s="247" t="s">
        <v>46</v>
      </c>
      <c r="C77" s="248" t="s">
        <v>395</v>
      </c>
      <c r="D77" s="125" t="s">
        <v>452</v>
      </c>
      <c r="E77" s="248" t="s">
        <v>378</v>
      </c>
      <c r="F77" s="249">
        <v>5</v>
      </c>
      <c r="G77" s="249">
        <v>1</v>
      </c>
      <c r="H77" s="249">
        <f t="shared" si="0"/>
        <v>5</v>
      </c>
      <c r="I77" s="257"/>
    </row>
    <row r="78" spans="1:9">
      <c r="A78" s="125" t="s">
        <v>9</v>
      </c>
      <c r="B78" s="247" t="s">
        <v>46</v>
      </c>
      <c r="C78" s="248" t="s">
        <v>386</v>
      </c>
      <c r="D78" s="125" t="s">
        <v>453</v>
      </c>
      <c r="E78" s="248" t="s">
        <v>378</v>
      </c>
      <c r="F78" s="249">
        <v>7</v>
      </c>
      <c r="G78" s="249">
        <v>1</v>
      </c>
      <c r="H78" s="249">
        <f t="shared" si="0"/>
        <v>7</v>
      </c>
      <c r="I78" s="257"/>
    </row>
    <row r="79" spans="1:9">
      <c r="A79" s="125" t="s">
        <v>9</v>
      </c>
      <c r="B79" s="247" t="s">
        <v>46</v>
      </c>
      <c r="C79" s="248" t="s">
        <v>395</v>
      </c>
      <c r="D79" s="125" t="s">
        <v>454</v>
      </c>
      <c r="E79" s="248" t="s">
        <v>378</v>
      </c>
      <c r="F79" s="249">
        <v>6</v>
      </c>
      <c r="G79" s="249">
        <v>1</v>
      </c>
      <c r="H79" s="249">
        <f t="shared" si="0"/>
        <v>6</v>
      </c>
      <c r="I79" s="257"/>
    </row>
    <row r="80" spans="1:9">
      <c r="A80" s="125" t="s">
        <v>9</v>
      </c>
      <c r="B80" s="247" t="s">
        <v>46</v>
      </c>
      <c r="C80" s="248" t="s">
        <v>395</v>
      </c>
      <c r="D80" s="125" t="s">
        <v>455</v>
      </c>
      <c r="E80" s="248" t="s">
        <v>378</v>
      </c>
      <c r="F80" s="249">
        <v>6</v>
      </c>
      <c r="G80" s="249">
        <v>1</v>
      </c>
      <c r="H80" s="249">
        <f t="shared" si="0"/>
        <v>6</v>
      </c>
      <c r="I80" s="257"/>
    </row>
    <row r="81" spans="1:9">
      <c r="A81" s="125" t="s">
        <v>9</v>
      </c>
      <c r="B81" s="247" t="s">
        <v>46</v>
      </c>
      <c r="C81" s="248" t="s">
        <v>395</v>
      </c>
      <c r="D81" s="125" t="s">
        <v>456</v>
      </c>
      <c r="E81" s="248" t="s">
        <v>378</v>
      </c>
      <c r="F81" s="249">
        <v>5</v>
      </c>
      <c r="G81" s="249">
        <v>1</v>
      </c>
      <c r="H81" s="249">
        <f t="shared" si="0"/>
        <v>5</v>
      </c>
      <c r="I81" s="257"/>
    </row>
    <row r="82" spans="1:9">
      <c r="A82" s="125" t="s">
        <v>9</v>
      </c>
      <c r="B82" s="247" t="s">
        <v>46</v>
      </c>
      <c r="C82" s="248" t="s">
        <v>395</v>
      </c>
      <c r="D82" s="125" t="s">
        <v>457</v>
      </c>
      <c r="E82" s="248" t="s">
        <v>378</v>
      </c>
      <c r="F82" s="249">
        <v>6</v>
      </c>
      <c r="G82" s="249">
        <v>1</v>
      </c>
      <c r="H82" s="249">
        <f t="shared" si="0"/>
        <v>6</v>
      </c>
      <c r="I82" s="257"/>
    </row>
    <row r="83" spans="1:9">
      <c r="A83" s="125" t="s">
        <v>9</v>
      </c>
      <c r="B83" s="247" t="s">
        <v>46</v>
      </c>
      <c r="C83" s="248" t="s">
        <v>395</v>
      </c>
      <c r="D83" s="125" t="s">
        <v>458</v>
      </c>
      <c r="E83" s="248" t="s">
        <v>378</v>
      </c>
      <c r="F83" s="249">
        <v>6</v>
      </c>
      <c r="G83" s="249">
        <v>1</v>
      </c>
      <c r="H83" s="249">
        <f t="shared" si="0"/>
        <v>6</v>
      </c>
      <c r="I83" s="257"/>
    </row>
    <row r="84" spans="1:9">
      <c r="A84" s="125" t="s">
        <v>9</v>
      </c>
      <c r="B84" s="247" t="s">
        <v>46</v>
      </c>
      <c r="C84" s="248" t="s">
        <v>446</v>
      </c>
      <c r="D84" s="125" t="s">
        <v>459</v>
      </c>
      <c r="E84" s="248" t="s">
        <v>378</v>
      </c>
      <c r="F84" s="249">
        <v>31</v>
      </c>
      <c r="G84" s="249">
        <v>1</v>
      </c>
      <c r="H84" s="249">
        <f t="shared" si="0"/>
        <v>31</v>
      </c>
      <c r="I84" s="257"/>
    </row>
    <row r="85" spans="1:9">
      <c r="A85" s="250" t="s">
        <v>10</v>
      </c>
      <c r="B85" s="20" t="s">
        <v>460</v>
      </c>
      <c r="C85" s="250" t="s">
        <v>446</v>
      </c>
      <c r="D85" s="251" t="s">
        <v>461</v>
      </c>
      <c r="E85" s="250" t="s">
        <v>378</v>
      </c>
      <c r="F85" s="252">
        <v>2</v>
      </c>
      <c r="G85" s="252">
        <v>1</v>
      </c>
      <c r="H85" s="252">
        <f t="shared" si="0"/>
        <v>2</v>
      </c>
      <c r="I85" s="258">
        <f>SUM(H85:H122)</f>
        <v>84</v>
      </c>
    </row>
    <row r="86" spans="1:9">
      <c r="A86" s="250" t="s">
        <v>10</v>
      </c>
      <c r="B86" s="20" t="s">
        <v>460</v>
      </c>
      <c r="C86" s="250" t="s">
        <v>446</v>
      </c>
      <c r="D86" s="251" t="s">
        <v>462</v>
      </c>
      <c r="E86" s="250" t="s">
        <v>378</v>
      </c>
      <c r="F86" s="252">
        <v>2</v>
      </c>
      <c r="G86" s="252">
        <v>1</v>
      </c>
      <c r="H86" s="252">
        <f t="shared" si="0"/>
        <v>2</v>
      </c>
      <c r="I86" s="258"/>
    </row>
    <row r="87" spans="1:9">
      <c r="A87" s="250" t="s">
        <v>10</v>
      </c>
      <c r="B87" s="20" t="s">
        <v>460</v>
      </c>
      <c r="C87" s="250" t="s">
        <v>446</v>
      </c>
      <c r="D87" s="251" t="s">
        <v>463</v>
      </c>
      <c r="E87" s="250" t="s">
        <v>378</v>
      </c>
      <c r="F87" s="252">
        <v>6</v>
      </c>
      <c r="G87" s="252">
        <v>1</v>
      </c>
      <c r="H87" s="252">
        <f t="shared" ref="H87:H138" si="1">F87*G87</f>
        <v>6</v>
      </c>
      <c r="I87" s="258"/>
    </row>
    <row r="88" spans="1:9">
      <c r="A88" s="250" t="s">
        <v>10</v>
      </c>
      <c r="B88" s="20" t="s">
        <v>460</v>
      </c>
      <c r="C88" s="250" t="s">
        <v>446</v>
      </c>
      <c r="D88" s="251" t="s">
        <v>464</v>
      </c>
      <c r="E88" s="250" t="s">
        <v>378</v>
      </c>
      <c r="F88" s="252">
        <v>2</v>
      </c>
      <c r="G88" s="252">
        <v>1</v>
      </c>
      <c r="H88" s="252">
        <f t="shared" si="1"/>
        <v>2</v>
      </c>
      <c r="I88" s="258"/>
    </row>
    <row r="89" spans="1:9">
      <c r="A89" s="250" t="s">
        <v>10</v>
      </c>
      <c r="B89" s="20" t="s">
        <v>460</v>
      </c>
      <c r="C89" s="250" t="s">
        <v>446</v>
      </c>
      <c r="D89" s="251" t="s">
        <v>465</v>
      </c>
      <c r="E89" s="250" t="s">
        <v>378</v>
      </c>
      <c r="F89" s="252">
        <v>2</v>
      </c>
      <c r="G89" s="252">
        <v>1</v>
      </c>
      <c r="H89" s="252">
        <f t="shared" si="1"/>
        <v>2</v>
      </c>
      <c r="I89" s="258"/>
    </row>
    <row r="90" spans="1:9">
      <c r="A90" s="250" t="s">
        <v>10</v>
      </c>
      <c r="B90" s="20" t="s">
        <v>460</v>
      </c>
      <c r="C90" s="250" t="s">
        <v>446</v>
      </c>
      <c r="D90" s="251" t="s">
        <v>466</v>
      </c>
      <c r="E90" s="250" t="s">
        <v>378</v>
      </c>
      <c r="F90" s="252">
        <v>2</v>
      </c>
      <c r="G90" s="252">
        <v>1</v>
      </c>
      <c r="H90" s="252">
        <f t="shared" si="1"/>
        <v>2</v>
      </c>
      <c r="I90" s="258"/>
    </row>
    <row r="91" spans="1:9">
      <c r="A91" s="250" t="s">
        <v>10</v>
      </c>
      <c r="B91" s="20" t="s">
        <v>460</v>
      </c>
      <c r="C91" s="250" t="s">
        <v>446</v>
      </c>
      <c r="D91" s="251" t="s">
        <v>467</v>
      </c>
      <c r="E91" s="250" t="s">
        <v>378</v>
      </c>
      <c r="F91" s="252">
        <v>4</v>
      </c>
      <c r="G91" s="252">
        <v>1</v>
      </c>
      <c r="H91" s="252">
        <f t="shared" si="1"/>
        <v>4</v>
      </c>
      <c r="I91" s="258"/>
    </row>
    <row r="92" spans="1:9">
      <c r="A92" s="250" t="s">
        <v>10</v>
      </c>
      <c r="B92" s="20" t="s">
        <v>460</v>
      </c>
      <c r="C92" s="250" t="s">
        <v>446</v>
      </c>
      <c r="D92" s="251" t="s">
        <v>468</v>
      </c>
      <c r="E92" s="250" t="s">
        <v>378</v>
      </c>
      <c r="F92" s="252">
        <v>2</v>
      </c>
      <c r="G92" s="252">
        <v>1</v>
      </c>
      <c r="H92" s="252">
        <f t="shared" si="1"/>
        <v>2</v>
      </c>
      <c r="I92" s="258"/>
    </row>
    <row r="93" spans="1:9">
      <c r="A93" s="250" t="s">
        <v>10</v>
      </c>
      <c r="B93" s="20" t="s">
        <v>460</v>
      </c>
      <c r="C93" s="250" t="s">
        <v>446</v>
      </c>
      <c r="D93" s="251" t="s">
        <v>469</v>
      </c>
      <c r="E93" s="250" t="s">
        <v>378</v>
      </c>
      <c r="F93" s="252">
        <v>2</v>
      </c>
      <c r="G93" s="252">
        <v>1</v>
      </c>
      <c r="H93" s="252">
        <f t="shared" si="1"/>
        <v>2</v>
      </c>
      <c r="I93" s="258"/>
    </row>
    <row r="94" spans="1:9">
      <c r="A94" s="250" t="s">
        <v>10</v>
      </c>
      <c r="B94" s="20" t="s">
        <v>460</v>
      </c>
      <c r="C94" s="250" t="s">
        <v>446</v>
      </c>
      <c r="D94" s="251" t="s">
        <v>470</v>
      </c>
      <c r="E94" s="250" t="s">
        <v>378</v>
      </c>
      <c r="F94" s="252">
        <v>2</v>
      </c>
      <c r="G94" s="252">
        <v>1</v>
      </c>
      <c r="H94" s="252">
        <f t="shared" si="1"/>
        <v>2</v>
      </c>
      <c r="I94" s="258"/>
    </row>
    <row r="95" spans="1:9">
      <c r="A95" s="250" t="s">
        <v>10</v>
      </c>
      <c r="B95" s="20" t="s">
        <v>460</v>
      </c>
      <c r="C95" s="250" t="s">
        <v>446</v>
      </c>
      <c r="D95" s="251" t="s">
        <v>471</v>
      </c>
      <c r="E95" s="250" t="s">
        <v>378</v>
      </c>
      <c r="F95" s="252">
        <v>2</v>
      </c>
      <c r="G95" s="252">
        <v>1</v>
      </c>
      <c r="H95" s="252">
        <f t="shared" si="1"/>
        <v>2</v>
      </c>
      <c r="I95" s="258"/>
    </row>
    <row r="96" spans="1:9">
      <c r="A96" s="250" t="s">
        <v>10</v>
      </c>
      <c r="B96" s="20" t="s">
        <v>460</v>
      </c>
      <c r="C96" s="250" t="s">
        <v>446</v>
      </c>
      <c r="D96" s="251" t="s">
        <v>472</v>
      </c>
      <c r="E96" s="250" t="s">
        <v>378</v>
      </c>
      <c r="F96" s="252">
        <v>2</v>
      </c>
      <c r="G96" s="252">
        <v>1</v>
      </c>
      <c r="H96" s="252">
        <f t="shared" si="1"/>
        <v>2</v>
      </c>
      <c r="I96" s="258"/>
    </row>
    <row r="97" spans="1:9">
      <c r="A97" s="250" t="s">
        <v>10</v>
      </c>
      <c r="B97" s="20" t="s">
        <v>460</v>
      </c>
      <c r="C97" s="250" t="s">
        <v>446</v>
      </c>
      <c r="D97" s="251" t="s">
        <v>473</v>
      </c>
      <c r="E97" s="250" t="s">
        <v>378</v>
      </c>
      <c r="F97" s="252">
        <v>2</v>
      </c>
      <c r="G97" s="252">
        <v>1</v>
      </c>
      <c r="H97" s="252">
        <f t="shared" si="1"/>
        <v>2</v>
      </c>
      <c r="I97" s="258"/>
    </row>
    <row r="98" spans="1:9">
      <c r="A98" s="250" t="s">
        <v>10</v>
      </c>
      <c r="B98" s="20" t="s">
        <v>460</v>
      </c>
      <c r="C98" s="250" t="s">
        <v>446</v>
      </c>
      <c r="D98" s="251" t="s">
        <v>474</v>
      </c>
      <c r="E98" s="250" t="s">
        <v>378</v>
      </c>
      <c r="F98" s="252">
        <v>2</v>
      </c>
      <c r="G98" s="252">
        <v>1</v>
      </c>
      <c r="H98" s="252">
        <f t="shared" si="1"/>
        <v>2</v>
      </c>
      <c r="I98" s="258"/>
    </row>
    <row r="99" spans="1:9">
      <c r="A99" s="250" t="s">
        <v>10</v>
      </c>
      <c r="B99" s="20" t="s">
        <v>460</v>
      </c>
      <c r="C99" s="250" t="s">
        <v>446</v>
      </c>
      <c r="D99" s="251" t="s">
        <v>475</v>
      </c>
      <c r="E99" s="250" t="s">
        <v>378</v>
      </c>
      <c r="F99" s="252">
        <v>2</v>
      </c>
      <c r="G99" s="252">
        <v>1</v>
      </c>
      <c r="H99" s="252">
        <f t="shared" si="1"/>
        <v>2</v>
      </c>
      <c r="I99" s="258"/>
    </row>
    <row r="100" spans="1:9">
      <c r="A100" s="250" t="s">
        <v>10</v>
      </c>
      <c r="B100" s="20" t="s">
        <v>460</v>
      </c>
      <c r="C100" s="250" t="s">
        <v>446</v>
      </c>
      <c r="D100" s="251" t="s">
        <v>476</v>
      </c>
      <c r="E100" s="250" t="s">
        <v>378</v>
      </c>
      <c r="F100" s="252">
        <v>2</v>
      </c>
      <c r="G100" s="252">
        <v>1</v>
      </c>
      <c r="H100" s="252">
        <f t="shared" si="1"/>
        <v>2</v>
      </c>
      <c r="I100" s="258"/>
    </row>
    <row r="101" spans="1:9">
      <c r="A101" s="250" t="s">
        <v>10</v>
      </c>
      <c r="B101" s="20" t="s">
        <v>460</v>
      </c>
      <c r="C101" s="250" t="s">
        <v>446</v>
      </c>
      <c r="D101" s="251" t="s">
        <v>477</v>
      </c>
      <c r="E101" s="250" t="s">
        <v>378</v>
      </c>
      <c r="F101" s="252">
        <v>1</v>
      </c>
      <c r="G101" s="252">
        <v>1</v>
      </c>
      <c r="H101" s="252">
        <f t="shared" si="1"/>
        <v>1</v>
      </c>
      <c r="I101" s="258"/>
    </row>
    <row r="102" spans="1:9">
      <c r="A102" s="250" t="s">
        <v>10</v>
      </c>
      <c r="B102" s="20" t="s">
        <v>460</v>
      </c>
      <c r="C102" s="250" t="s">
        <v>446</v>
      </c>
      <c r="D102" s="251" t="s">
        <v>478</v>
      </c>
      <c r="E102" s="250" t="s">
        <v>378</v>
      </c>
      <c r="F102" s="252">
        <v>2</v>
      </c>
      <c r="G102" s="252">
        <v>1</v>
      </c>
      <c r="H102" s="252">
        <f t="shared" si="1"/>
        <v>2</v>
      </c>
      <c r="I102" s="258"/>
    </row>
    <row r="103" spans="1:9">
      <c r="A103" s="250" t="s">
        <v>10</v>
      </c>
      <c r="B103" s="20" t="s">
        <v>460</v>
      </c>
      <c r="C103" s="250" t="s">
        <v>446</v>
      </c>
      <c r="D103" s="251" t="s">
        <v>479</v>
      </c>
      <c r="E103" s="250" t="s">
        <v>378</v>
      </c>
      <c r="F103" s="252">
        <v>2</v>
      </c>
      <c r="G103" s="252">
        <v>1</v>
      </c>
      <c r="H103" s="252">
        <f t="shared" si="1"/>
        <v>2</v>
      </c>
      <c r="I103" s="258"/>
    </row>
    <row r="104" spans="1:9">
      <c r="A104" s="250" t="s">
        <v>10</v>
      </c>
      <c r="B104" s="20" t="s">
        <v>460</v>
      </c>
      <c r="C104" s="250" t="s">
        <v>446</v>
      </c>
      <c r="D104" s="251" t="s">
        <v>480</v>
      </c>
      <c r="E104" s="250" t="s">
        <v>378</v>
      </c>
      <c r="F104" s="252">
        <v>4</v>
      </c>
      <c r="G104" s="252">
        <v>1</v>
      </c>
      <c r="H104" s="252">
        <f t="shared" si="1"/>
        <v>4</v>
      </c>
      <c r="I104" s="258"/>
    </row>
    <row r="105" spans="1:9">
      <c r="A105" s="250" t="s">
        <v>10</v>
      </c>
      <c r="B105" s="20" t="s">
        <v>460</v>
      </c>
      <c r="C105" s="250" t="s">
        <v>446</v>
      </c>
      <c r="D105" s="251" t="s">
        <v>481</v>
      </c>
      <c r="E105" s="250" t="s">
        <v>378</v>
      </c>
      <c r="F105" s="252">
        <v>2</v>
      </c>
      <c r="G105" s="252">
        <v>1</v>
      </c>
      <c r="H105" s="252">
        <f t="shared" si="1"/>
        <v>2</v>
      </c>
      <c r="I105" s="258"/>
    </row>
    <row r="106" spans="1:9">
      <c r="A106" s="250" t="s">
        <v>10</v>
      </c>
      <c r="B106" s="20" t="s">
        <v>460</v>
      </c>
      <c r="C106" s="250" t="s">
        <v>446</v>
      </c>
      <c r="D106" s="251" t="s">
        <v>482</v>
      </c>
      <c r="E106" s="250" t="s">
        <v>378</v>
      </c>
      <c r="F106" s="252">
        <v>2</v>
      </c>
      <c r="G106" s="252">
        <v>1</v>
      </c>
      <c r="H106" s="252">
        <f t="shared" si="1"/>
        <v>2</v>
      </c>
      <c r="I106" s="258"/>
    </row>
    <row r="107" spans="1:9">
      <c r="A107" s="250" t="s">
        <v>10</v>
      </c>
      <c r="B107" s="20" t="s">
        <v>460</v>
      </c>
      <c r="C107" s="250" t="s">
        <v>446</v>
      </c>
      <c r="D107" s="251" t="s">
        <v>483</v>
      </c>
      <c r="E107" s="250" t="s">
        <v>378</v>
      </c>
      <c r="F107" s="252">
        <v>2</v>
      </c>
      <c r="G107" s="252">
        <v>1</v>
      </c>
      <c r="H107" s="252">
        <f t="shared" si="1"/>
        <v>2</v>
      </c>
      <c r="I107" s="258"/>
    </row>
    <row r="108" spans="1:9">
      <c r="A108" s="250" t="s">
        <v>10</v>
      </c>
      <c r="B108" s="20" t="s">
        <v>460</v>
      </c>
      <c r="C108" s="250" t="s">
        <v>446</v>
      </c>
      <c r="D108" s="251" t="s">
        <v>484</v>
      </c>
      <c r="E108" s="250" t="s">
        <v>378</v>
      </c>
      <c r="F108" s="252">
        <v>2</v>
      </c>
      <c r="G108" s="252">
        <v>1</v>
      </c>
      <c r="H108" s="252">
        <f t="shared" si="1"/>
        <v>2</v>
      </c>
      <c r="I108" s="258"/>
    </row>
    <row r="109" spans="1:9">
      <c r="A109" s="250" t="s">
        <v>10</v>
      </c>
      <c r="B109" s="20" t="s">
        <v>460</v>
      </c>
      <c r="C109" s="250" t="s">
        <v>446</v>
      </c>
      <c r="D109" s="251" t="s">
        <v>485</v>
      </c>
      <c r="E109" s="250" t="s">
        <v>378</v>
      </c>
      <c r="F109" s="252">
        <v>2</v>
      </c>
      <c r="G109" s="252">
        <v>1</v>
      </c>
      <c r="H109" s="252">
        <f t="shared" si="1"/>
        <v>2</v>
      </c>
      <c r="I109" s="258"/>
    </row>
    <row r="110" spans="1:9">
      <c r="A110" s="250" t="s">
        <v>10</v>
      </c>
      <c r="B110" s="20" t="s">
        <v>460</v>
      </c>
      <c r="C110" s="250" t="s">
        <v>446</v>
      </c>
      <c r="D110" s="251" t="s">
        <v>486</v>
      </c>
      <c r="E110" s="250" t="s">
        <v>378</v>
      </c>
      <c r="F110" s="252">
        <v>2</v>
      </c>
      <c r="G110" s="252">
        <v>1</v>
      </c>
      <c r="H110" s="252">
        <f t="shared" si="1"/>
        <v>2</v>
      </c>
      <c r="I110" s="258"/>
    </row>
    <row r="111" spans="1:9">
      <c r="A111" s="250" t="s">
        <v>10</v>
      </c>
      <c r="B111" s="20" t="s">
        <v>460</v>
      </c>
      <c r="C111" s="250" t="s">
        <v>487</v>
      </c>
      <c r="D111" s="251" t="s">
        <v>488</v>
      </c>
      <c r="E111" s="250" t="s">
        <v>378</v>
      </c>
      <c r="F111" s="252">
        <v>4</v>
      </c>
      <c r="G111" s="252">
        <v>1</v>
      </c>
      <c r="H111" s="252">
        <f t="shared" si="1"/>
        <v>4</v>
      </c>
      <c r="I111" s="258"/>
    </row>
    <row r="112" spans="1:9">
      <c r="A112" s="250" t="s">
        <v>10</v>
      </c>
      <c r="B112" s="20" t="s">
        <v>460</v>
      </c>
      <c r="C112" s="250" t="s">
        <v>487</v>
      </c>
      <c r="D112" s="251" t="s">
        <v>489</v>
      </c>
      <c r="E112" s="250" t="s">
        <v>378</v>
      </c>
      <c r="F112" s="252">
        <v>2</v>
      </c>
      <c r="G112" s="252">
        <v>1</v>
      </c>
      <c r="H112" s="252">
        <f t="shared" si="1"/>
        <v>2</v>
      </c>
      <c r="I112" s="258"/>
    </row>
    <row r="113" spans="1:9">
      <c r="A113" s="250" t="s">
        <v>10</v>
      </c>
      <c r="B113" s="20" t="s">
        <v>460</v>
      </c>
      <c r="C113" s="250" t="s">
        <v>418</v>
      </c>
      <c r="D113" s="251" t="s">
        <v>490</v>
      </c>
      <c r="E113" s="250" t="s">
        <v>378</v>
      </c>
      <c r="F113" s="252">
        <v>4</v>
      </c>
      <c r="G113" s="252">
        <v>1</v>
      </c>
      <c r="H113" s="252">
        <f t="shared" si="1"/>
        <v>4</v>
      </c>
      <c r="I113" s="258"/>
    </row>
    <row r="114" spans="1:9">
      <c r="A114" s="250" t="s">
        <v>10</v>
      </c>
      <c r="B114" s="20" t="s">
        <v>460</v>
      </c>
      <c r="C114" s="250" t="s">
        <v>418</v>
      </c>
      <c r="D114" s="251" t="s">
        <v>491</v>
      </c>
      <c r="E114" s="250" t="s">
        <v>378</v>
      </c>
      <c r="F114" s="252">
        <v>4</v>
      </c>
      <c r="G114" s="252">
        <v>1</v>
      </c>
      <c r="H114" s="252">
        <f t="shared" si="1"/>
        <v>4</v>
      </c>
      <c r="I114" s="258"/>
    </row>
    <row r="115" spans="1:9">
      <c r="A115" s="250" t="s">
        <v>10</v>
      </c>
      <c r="B115" s="20" t="s">
        <v>460</v>
      </c>
      <c r="C115" s="250" t="s">
        <v>418</v>
      </c>
      <c r="D115" s="251" t="s">
        <v>492</v>
      </c>
      <c r="E115" s="250" t="s">
        <v>493</v>
      </c>
      <c r="F115" s="252">
        <v>1</v>
      </c>
      <c r="G115" s="252">
        <v>1</v>
      </c>
      <c r="H115" s="252">
        <f t="shared" si="1"/>
        <v>1</v>
      </c>
      <c r="I115" s="258"/>
    </row>
    <row r="116" spans="1:9">
      <c r="A116" s="250" t="s">
        <v>10</v>
      </c>
      <c r="B116" s="20" t="s">
        <v>460</v>
      </c>
      <c r="C116" s="250" t="s">
        <v>418</v>
      </c>
      <c r="D116" s="251" t="s">
        <v>435</v>
      </c>
      <c r="E116" s="250" t="s">
        <v>378</v>
      </c>
      <c r="F116" s="252">
        <v>2</v>
      </c>
      <c r="G116" s="252">
        <v>1</v>
      </c>
      <c r="H116" s="252">
        <f t="shared" si="1"/>
        <v>2</v>
      </c>
      <c r="I116" s="258"/>
    </row>
    <row r="117" spans="1:9">
      <c r="A117" s="250" t="s">
        <v>10</v>
      </c>
      <c r="B117" s="20" t="s">
        <v>460</v>
      </c>
      <c r="C117" s="250" t="s">
        <v>418</v>
      </c>
      <c r="D117" s="251" t="s">
        <v>494</v>
      </c>
      <c r="E117" s="250" t="s">
        <v>378</v>
      </c>
      <c r="F117" s="252">
        <v>2</v>
      </c>
      <c r="G117" s="252">
        <v>1</v>
      </c>
      <c r="H117" s="252">
        <f t="shared" si="1"/>
        <v>2</v>
      </c>
      <c r="I117" s="258"/>
    </row>
    <row r="118" spans="1:9">
      <c r="A118" s="250" t="s">
        <v>10</v>
      </c>
      <c r="B118" s="20" t="s">
        <v>460</v>
      </c>
      <c r="C118" s="250" t="s">
        <v>418</v>
      </c>
      <c r="D118" s="251" t="s">
        <v>495</v>
      </c>
      <c r="E118" s="250" t="s">
        <v>378</v>
      </c>
      <c r="F118" s="252">
        <v>1</v>
      </c>
      <c r="G118" s="252">
        <v>1</v>
      </c>
      <c r="H118" s="252">
        <f t="shared" si="1"/>
        <v>1</v>
      </c>
      <c r="I118" s="258"/>
    </row>
    <row r="119" spans="1:9">
      <c r="A119" s="250" t="s">
        <v>10</v>
      </c>
      <c r="B119" s="20" t="s">
        <v>460</v>
      </c>
      <c r="C119" s="250" t="s">
        <v>418</v>
      </c>
      <c r="D119" s="251" t="s">
        <v>496</v>
      </c>
      <c r="E119" s="250" t="s">
        <v>378</v>
      </c>
      <c r="F119" s="252">
        <v>2</v>
      </c>
      <c r="G119" s="252">
        <v>1</v>
      </c>
      <c r="H119" s="252">
        <f t="shared" si="1"/>
        <v>2</v>
      </c>
      <c r="I119" s="258"/>
    </row>
    <row r="120" spans="1:9">
      <c r="A120" s="250" t="s">
        <v>10</v>
      </c>
      <c r="B120" s="20" t="s">
        <v>460</v>
      </c>
      <c r="C120" s="250" t="s">
        <v>418</v>
      </c>
      <c r="D120" s="251" t="s">
        <v>497</v>
      </c>
      <c r="E120" s="250" t="s">
        <v>378</v>
      </c>
      <c r="F120" s="252">
        <v>1</v>
      </c>
      <c r="G120" s="252">
        <v>1</v>
      </c>
      <c r="H120" s="252">
        <f t="shared" si="1"/>
        <v>1</v>
      </c>
      <c r="I120" s="258"/>
    </row>
    <row r="121" spans="1:9">
      <c r="A121" s="250" t="s">
        <v>10</v>
      </c>
      <c r="B121" s="20" t="s">
        <v>460</v>
      </c>
      <c r="C121" s="250" t="s">
        <v>418</v>
      </c>
      <c r="D121" s="251" t="s">
        <v>439</v>
      </c>
      <c r="E121" s="250" t="s">
        <v>378</v>
      </c>
      <c r="F121" s="252">
        <v>1</v>
      </c>
      <c r="G121" s="252">
        <v>1</v>
      </c>
      <c r="H121" s="252">
        <f t="shared" si="1"/>
        <v>1</v>
      </c>
      <c r="I121" s="258"/>
    </row>
    <row r="122" spans="1:9">
      <c r="A122" s="250" t="s">
        <v>10</v>
      </c>
      <c r="B122" s="20" t="s">
        <v>460</v>
      </c>
      <c r="C122" s="250" t="s">
        <v>418</v>
      </c>
      <c r="D122" s="251" t="s">
        <v>419</v>
      </c>
      <c r="E122" s="250" t="s">
        <v>378</v>
      </c>
      <c r="F122" s="252">
        <v>1</v>
      </c>
      <c r="G122" s="252">
        <v>1</v>
      </c>
      <c r="H122" s="252">
        <f t="shared" si="1"/>
        <v>1</v>
      </c>
      <c r="I122" s="258"/>
    </row>
    <row r="123" spans="1:9">
      <c r="A123" s="253" t="s">
        <v>11</v>
      </c>
      <c r="B123" s="254" t="s">
        <v>282</v>
      </c>
      <c r="C123" s="255" t="s">
        <v>395</v>
      </c>
      <c r="D123" s="253" t="s">
        <v>498</v>
      </c>
      <c r="E123" s="255" t="s">
        <v>378</v>
      </c>
      <c r="F123" s="256">
        <v>6</v>
      </c>
      <c r="G123" s="256">
        <v>1</v>
      </c>
      <c r="H123" s="256">
        <f t="shared" si="1"/>
        <v>6</v>
      </c>
      <c r="I123" s="259">
        <f>SUM(H123:H133)</f>
        <v>126</v>
      </c>
    </row>
    <row r="124" spans="1:9">
      <c r="A124" s="253" t="s">
        <v>11</v>
      </c>
      <c r="B124" s="254" t="s">
        <v>282</v>
      </c>
      <c r="C124" s="255" t="s">
        <v>395</v>
      </c>
      <c r="D124" s="253" t="s">
        <v>499</v>
      </c>
      <c r="E124" s="255" t="s">
        <v>500</v>
      </c>
      <c r="F124" s="256"/>
      <c r="G124" s="256">
        <v>1</v>
      </c>
      <c r="H124" s="256">
        <f t="shared" si="1"/>
        <v>0</v>
      </c>
      <c r="I124" s="259"/>
    </row>
    <row r="125" spans="1:9">
      <c r="A125" s="253" t="s">
        <v>11</v>
      </c>
      <c r="B125" s="254" t="s">
        <v>282</v>
      </c>
      <c r="C125" s="255" t="s">
        <v>376</v>
      </c>
      <c r="D125" s="253" t="s">
        <v>501</v>
      </c>
      <c r="E125" s="255" t="s">
        <v>378</v>
      </c>
      <c r="F125" s="256">
        <v>10</v>
      </c>
      <c r="G125" s="256">
        <v>1</v>
      </c>
      <c r="H125" s="256">
        <f t="shared" si="1"/>
        <v>10</v>
      </c>
      <c r="I125" s="259"/>
    </row>
    <row r="126" spans="1:9">
      <c r="A126" s="253" t="s">
        <v>11</v>
      </c>
      <c r="B126" s="254" t="s">
        <v>282</v>
      </c>
      <c r="C126" s="255" t="s">
        <v>376</v>
      </c>
      <c r="D126" s="253" t="s">
        <v>502</v>
      </c>
      <c r="E126" s="255" t="s">
        <v>378</v>
      </c>
      <c r="F126" s="256">
        <v>6</v>
      </c>
      <c r="G126" s="256">
        <v>1</v>
      </c>
      <c r="H126" s="256">
        <f t="shared" si="1"/>
        <v>6</v>
      </c>
      <c r="I126" s="259"/>
    </row>
    <row r="127" spans="1:9">
      <c r="A127" s="253" t="s">
        <v>11</v>
      </c>
      <c r="B127" s="254" t="s">
        <v>282</v>
      </c>
      <c r="C127" s="255" t="s">
        <v>389</v>
      </c>
      <c r="D127" s="253" t="s">
        <v>503</v>
      </c>
      <c r="E127" s="255" t="s">
        <v>378</v>
      </c>
      <c r="F127" s="256">
        <v>9</v>
      </c>
      <c r="G127" s="256">
        <v>1</v>
      </c>
      <c r="H127" s="256">
        <f t="shared" si="1"/>
        <v>9</v>
      </c>
      <c r="I127" s="259"/>
    </row>
    <row r="128" spans="1:9">
      <c r="A128" s="253" t="s">
        <v>11</v>
      </c>
      <c r="B128" s="254" t="s">
        <v>282</v>
      </c>
      <c r="C128" s="255" t="s">
        <v>389</v>
      </c>
      <c r="D128" s="253" t="s">
        <v>504</v>
      </c>
      <c r="E128" s="255" t="s">
        <v>378</v>
      </c>
      <c r="F128" s="256">
        <v>7</v>
      </c>
      <c r="G128" s="256">
        <v>1</v>
      </c>
      <c r="H128" s="256">
        <f t="shared" si="1"/>
        <v>7</v>
      </c>
      <c r="I128" s="259"/>
    </row>
    <row r="129" spans="1:9">
      <c r="A129" s="253" t="s">
        <v>11</v>
      </c>
      <c r="B129" s="254" t="s">
        <v>282</v>
      </c>
      <c r="C129" s="255" t="s">
        <v>418</v>
      </c>
      <c r="D129" s="253" t="s">
        <v>505</v>
      </c>
      <c r="E129" s="255" t="s">
        <v>378</v>
      </c>
      <c r="F129" s="256">
        <v>55</v>
      </c>
      <c r="G129" s="256">
        <v>1</v>
      </c>
      <c r="H129" s="256">
        <f t="shared" si="1"/>
        <v>55</v>
      </c>
      <c r="I129" s="259"/>
    </row>
    <row r="130" spans="1:9">
      <c r="A130" s="253" t="s">
        <v>11</v>
      </c>
      <c r="B130" s="254" t="s">
        <v>282</v>
      </c>
      <c r="C130" s="255" t="s">
        <v>386</v>
      </c>
      <c r="D130" s="255" t="s">
        <v>506</v>
      </c>
      <c r="E130" s="255" t="s">
        <v>378</v>
      </c>
      <c r="F130" s="256">
        <v>10</v>
      </c>
      <c r="G130" s="256">
        <v>1</v>
      </c>
      <c r="H130" s="256">
        <f t="shared" si="1"/>
        <v>10</v>
      </c>
      <c r="I130" s="259"/>
    </row>
    <row r="131" spans="1:9">
      <c r="A131" s="253" t="s">
        <v>11</v>
      </c>
      <c r="B131" s="254" t="s">
        <v>282</v>
      </c>
      <c r="C131" s="255" t="s">
        <v>386</v>
      </c>
      <c r="D131" s="255" t="s">
        <v>507</v>
      </c>
      <c r="E131" s="255" t="s">
        <v>378</v>
      </c>
      <c r="F131" s="256">
        <v>8</v>
      </c>
      <c r="G131" s="256">
        <v>1</v>
      </c>
      <c r="H131" s="256">
        <f t="shared" si="1"/>
        <v>8</v>
      </c>
      <c r="I131" s="259"/>
    </row>
    <row r="132" spans="1:9">
      <c r="A132" s="253" t="s">
        <v>11</v>
      </c>
      <c r="B132" s="254" t="s">
        <v>282</v>
      </c>
      <c r="C132" s="255" t="s">
        <v>386</v>
      </c>
      <c r="D132" s="255" t="s">
        <v>508</v>
      </c>
      <c r="E132" s="255" t="s">
        <v>378</v>
      </c>
      <c r="F132" s="256">
        <v>15</v>
      </c>
      <c r="G132" s="256">
        <v>1</v>
      </c>
      <c r="H132" s="256">
        <f t="shared" si="1"/>
        <v>15</v>
      </c>
      <c r="I132" s="259"/>
    </row>
    <row r="133" spans="1:9">
      <c r="A133" s="253" t="s">
        <v>11</v>
      </c>
      <c r="B133" s="254" t="s">
        <v>292</v>
      </c>
      <c r="C133" s="255" t="s">
        <v>418</v>
      </c>
      <c r="D133" s="255" t="s">
        <v>505</v>
      </c>
      <c r="E133" s="255" t="s">
        <v>500</v>
      </c>
      <c r="F133" s="256"/>
      <c r="G133" s="256">
        <v>1</v>
      </c>
      <c r="H133" s="256">
        <f t="shared" si="1"/>
        <v>0</v>
      </c>
      <c r="I133" s="259"/>
    </row>
    <row r="134" spans="1:9">
      <c r="A134" s="260" t="s">
        <v>12</v>
      </c>
      <c r="B134" s="261" t="s">
        <v>509</v>
      </c>
      <c r="C134" s="262" t="s">
        <v>402</v>
      </c>
      <c r="D134" s="262" t="s">
        <v>510</v>
      </c>
      <c r="E134" s="262" t="s">
        <v>378</v>
      </c>
      <c r="F134" s="263">
        <v>7</v>
      </c>
      <c r="G134" s="263">
        <v>1</v>
      </c>
      <c r="H134" s="263">
        <f t="shared" si="1"/>
        <v>7</v>
      </c>
      <c r="I134" s="269">
        <f>SUM(H134:H136)</f>
        <v>18</v>
      </c>
    </row>
    <row r="135" spans="1:9">
      <c r="A135" s="260" t="s">
        <v>12</v>
      </c>
      <c r="B135" s="261" t="s">
        <v>509</v>
      </c>
      <c r="C135" s="262" t="s">
        <v>418</v>
      </c>
      <c r="D135" s="262" t="s">
        <v>425</v>
      </c>
      <c r="E135" s="262" t="s">
        <v>378</v>
      </c>
      <c r="F135" s="263">
        <v>3</v>
      </c>
      <c r="G135" s="263">
        <v>1</v>
      </c>
      <c r="H135" s="263">
        <f t="shared" si="1"/>
        <v>3</v>
      </c>
      <c r="I135" s="269"/>
    </row>
    <row r="136" spans="1:9">
      <c r="A136" s="260" t="s">
        <v>12</v>
      </c>
      <c r="B136" s="261" t="s">
        <v>509</v>
      </c>
      <c r="C136" s="262" t="s">
        <v>446</v>
      </c>
      <c r="D136" s="262" t="s">
        <v>511</v>
      </c>
      <c r="E136" s="262" t="s">
        <v>378</v>
      </c>
      <c r="F136" s="263">
        <v>8</v>
      </c>
      <c r="G136" s="263">
        <v>1</v>
      </c>
      <c r="H136" s="263">
        <f t="shared" si="1"/>
        <v>8</v>
      </c>
      <c r="I136" s="269"/>
    </row>
    <row r="137" spans="1:9">
      <c r="A137" s="192" t="s">
        <v>13</v>
      </c>
      <c r="B137" s="264" t="s">
        <v>512</v>
      </c>
      <c r="C137" s="265" t="s">
        <v>402</v>
      </c>
      <c r="D137" s="266" t="s">
        <v>513</v>
      </c>
      <c r="E137" s="265" t="s">
        <v>378</v>
      </c>
      <c r="F137" s="267">
        <v>6</v>
      </c>
      <c r="G137" s="267">
        <v>4.5</v>
      </c>
      <c r="H137" s="267">
        <f t="shared" si="1"/>
        <v>27</v>
      </c>
      <c r="I137" s="270">
        <f>SUM(H137:H138)</f>
        <v>27</v>
      </c>
    </row>
    <row r="138" spans="1:9">
      <c r="A138" s="192" t="s">
        <v>13</v>
      </c>
      <c r="B138" s="264" t="s">
        <v>334</v>
      </c>
      <c r="C138" s="265" t="s">
        <v>446</v>
      </c>
      <c r="D138" s="265" t="s">
        <v>514</v>
      </c>
      <c r="E138" s="265" t="s">
        <v>500</v>
      </c>
      <c r="F138" s="267">
        <v>0</v>
      </c>
      <c r="G138" s="267">
        <v>1.5</v>
      </c>
      <c r="H138" s="267">
        <f t="shared" si="1"/>
        <v>0</v>
      </c>
      <c r="I138" s="270"/>
    </row>
    <row r="139" ht="15.75" spans="1:9">
      <c r="A139" s="81" t="s">
        <v>15</v>
      </c>
      <c r="B139" s="81"/>
      <c r="C139" s="81"/>
      <c r="D139" s="81"/>
      <c r="E139" s="81"/>
      <c r="F139" s="81"/>
      <c r="G139" s="81"/>
      <c r="H139" s="268">
        <f>SUM(H2:H138)</f>
        <v>862</v>
      </c>
      <c r="I139" s="268">
        <f>SUM(I2:I138)</f>
        <v>862</v>
      </c>
    </row>
    <row r="140" spans="1:7">
      <c r="A140" s="82" t="s">
        <v>16</v>
      </c>
      <c r="B140" s="82"/>
      <c r="C140" s="82"/>
      <c r="D140" s="82"/>
      <c r="E140" s="82"/>
      <c r="F140" s="82"/>
      <c r="G140" s="82"/>
    </row>
  </sheetData>
  <autoFilter ref="A1:H140">
    <extLst/>
  </autoFilter>
  <mergeCells count="8">
    <mergeCell ref="A139:G139"/>
    <mergeCell ref="A140:G140"/>
    <mergeCell ref="I2:I66"/>
    <mergeCell ref="I67:I84"/>
    <mergeCell ref="I85:I122"/>
    <mergeCell ref="I123:I133"/>
    <mergeCell ref="I134:I136"/>
    <mergeCell ref="I137:I138"/>
  </mergeCells>
  <pageMargins left="0.511805555555556" right="0.511805555555556" top="0.786805555555556" bottom="0.786805555555556" header="0.314583333333333" footer="0.31458333333333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84"/>
  <sheetViews>
    <sheetView topLeftCell="N157" workbookViewId="0">
      <selection activeCell="E190" sqref="E190"/>
    </sheetView>
  </sheetViews>
  <sheetFormatPr defaultColWidth="9" defaultRowHeight="15"/>
  <cols>
    <col min="1" max="3" width="22.7142857142857" style="111" customWidth="1"/>
    <col min="4" max="4" width="22.7142857142857" customWidth="1"/>
    <col min="5" max="5" width="22.7142857142857" style="112" customWidth="1"/>
    <col min="6" max="7" width="22.7142857142857" customWidth="1"/>
    <col min="8" max="8" width="45.7142857142857" customWidth="1"/>
    <col min="9" max="9" width="22.7142857142857" customWidth="1"/>
    <col min="10" max="10" width="22.7142857142857" style="113" customWidth="1"/>
    <col min="11" max="14" width="22.7142857142857" customWidth="1"/>
    <col min="15" max="16" width="22.7142857142857" style="1" customWidth="1"/>
    <col min="17" max="17" width="22.7142857142857" style="114" customWidth="1"/>
    <col min="18" max="21" width="30.7142857142857" customWidth="1"/>
    <col min="22" max="22" width="25.8571428571429" customWidth="1"/>
  </cols>
  <sheetData>
    <row r="1" ht="63.75" spans="1:23">
      <c r="A1" s="115" t="s">
        <v>515</v>
      </c>
      <c r="B1" s="115" t="s">
        <v>516</v>
      </c>
      <c r="C1" s="115" t="s">
        <v>517</v>
      </c>
      <c r="D1" s="115" t="s">
        <v>17</v>
      </c>
      <c r="E1" s="115" t="s">
        <v>18</v>
      </c>
      <c r="F1" s="115" t="s">
        <v>369</v>
      </c>
      <c r="G1" s="115" t="s">
        <v>518</v>
      </c>
      <c r="H1" s="115" t="s">
        <v>519</v>
      </c>
      <c r="I1" s="115" t="s">
        <v>520</v>
      </c>
      <c r="J1" s="115" t="s">
        <v>521</v>
      </c>
      <c r="K1" s="115" t="s">
        <v>522</v>
      </c>
      <c r="L1" s="115" t="s">
        <v>523</v>
      </c>
      <c r="M1" s="115" t="s">
        <v>524</v>
      </c>
      <c r="N1" s="115" t="s">
        <v>371</v>
      </c>
      <c r="O1" s="2" t="s">
        <v>36</v>
      </c>
      <c r="P1" s="2" t="s">
        <v>525</v>
      </c>
      <c r="Q1" s="49" t="s">
        <v>526</v>
      </c>
      <c r="R1" s="115" t="s">
        <v>527</v>
      </c>
      <c r="S1" s="115" t="s">
        <v>528</v>
      </c>
      <c r="T1" s="115" t="s">
        <v>529</v>
      </c>
      <c r="U1" s="115" t="s">
        <v>530</v>
      </c>
      <c r="V1" s="115" t="s">
        <v>531</v>
      </c>
      <c r="W1" s="136"/>
    </row>
    <row r="2" spans="1:23">
      <c r="A2" s="116" t="s">
        <v>532</v>
      </c>
      <c r="B2" s="117" t="s">
        <v>533</v>
      </c>
      <c r="C2" s="118" t="s">
        <v>533</v>
      </c>
      <c r="D2" s="119" t="s">
        <v>8</v>
      </c>
      <c r="E2" s="120" t="s">
        <v>46</v>
      </c>
      <c r="F2" s="121" t="s">
        <v>534</v>
      </c>
      <c r="G2" s="121" t="s">
        <v>535</v>
      </c>
      <c r="H2" s="120" t="s">
        <v>536</v>
      </c>
      <c r="I2" s="121" t="s">
        <v>537</v>
      </c>
      <c r="J2" s="128">
        <v>4</v>
      </c>
      <c r="K2" s="129">
        <v>1976</v>
      </c>
      <c r="L2" s="129">
        <v>1976</v>
      </c>
      <c r="M2" s="116" t="s">
        <v>538</v>
      </c>
      <c r="N2" s="117" t="s">
        <v>378</v>
      </c>
      <c r="O2" s="130" t="s">
        <v>58</v>
      </c>
      <c r="P2" s="130" t="s">
        <v>59</v>
      </c>
      <c r="Q2" s="137">
        <v>2</v>
      </c>
      <c r="R2" s="138">
        <v>33</v>
      </c>
      <c r="S2" s="138">
        <v>23</v>
      </c>
      <c r="T2" s="139">
        <v>1</v>
      </c>
      <c r="U2" s="139">
        <v>1.03</v>
      </c>
      <c r="V2" s="52">
        <f>S2*2*Q2*T2*U2</f>
        <v>94.76</v>
      </c>
      <c r="W2" s="53">
        <f>SUM(V2:V47)</f>
        <v>2367.002</v>
      </c>
    </row>
    <row r="3" spans="1:23">
      <c r="A3" s="116" t="s">
        <v>532</v>
      </c>
      <c r="B3" s="117" t="s">
        <v>539</v>
      </c>
      <c r="C3" s="118" t="s">
        <v>539</v>
      </c>
      <c r="D3" s="119" t="s">
        <v>8</v>
      </c>
      <c r="E3" s="120" t="s">
        <v>46</v>
      </c>
      <c r="F3" s="121" t="s">
        <v>534</v>
      </c>
      <c r="G3" s="121" t="s">
        <v>540</v>
      </c>
      <c r="H3" s="120" t="s">
        <v>541</v>
      </c>
      <c r="I3" s="121" t="s">
        <v>537</v>
      </c>
      <c r="J3" s="128">
        <v>6</v>
      </c>
      <c r="K3" s="129">
        <v>1992</v>
      </c>
      <c r="L3" s="129">
        <v>1992</v>
      </c>
      <c r="M3" s="116" t="s">
        <v>538</v>
      </c>
      <c r="N3" s="117" t="s">
        <v>378</v>
      </c>
      <c r="O3" s="130" t="s">
        <v>130</v>
      </c>
      <c r="P3" s="130" t="s">
        <v>133</v>
      </c>
      <c r="Q3" s="137">
        <v>4.5</v>
      </c>
      <c r="R3" s="138">
        <v>47</v>
      </c>
      <c r="S3" s="138">
        <v>27</v>
      </c>
      <c r="T3" s="139">
        <v>1</v>
      </c>
      <c r="U3" s="139">
        <v>1.12</v>
      </c>
      <c r="V3" s="52">
        <f t="shared" ref="V3:V4" si="0">S3*2*Q3*T3*U3</f>
        <v>272.16</v>
      </c>
      <c r="W3" s="53"/>
    </row>
    <row r="4" spans="1:23">
      <c r="A4" s="116" t="s">
        <v>532</v>
      </c>
      <c r="B4" s="117" t="s">
        <v>56</v>
      </c>
      <c r="C4" s="118" t="s">
        <v>542</v>
      </c>
      <c r="D4" s="119" t="s">
        <v>8</v>
      </c>
      <c r="E4" s="120" t="s">
        <v>46</v>
      </c>
      <c r="F4" s="121" t="s">
        <v>534</v>
      </c>
      <c r="G4" s="121" t="s">
        <v>543</v>
      </c>
      <c r="H4" s="120" t="s">
        <v>56</v>
      </c>
      <c r="I4" s="121" t="s">
        <v>537</v>
      </c>
      <c r="J4" s="128">
        <v>5</v>
      </c>
      <c r="K4" s="129">
        <v>1994</v>
      </c>
      <c r="L4" s="129">
        <v>1994</v>
      </c>
      <c r="M4" s="116" t="s">
        <v>538</v>
      </c>
      <c r="N4" s="117" t="s">
        <v>378</v>
      </c>
      <c r="O4" s="130" t="s">
        <v>58</v>
      </c>
      <c r="P4" s="130" t="s">
        <v>59</v>
      </c>
      <c r="Q4" s="137">
        <v>2</v>
      </c>
      <c r="R4" s="138">
        <v>51</v>
      </c>
      <c r="S4" s="138">
        <v>19</v>
      </c>
      <c r="T4" s="139">
        <v>1</v>
      </c>
      <c r="U4" s="139">
        <v>1.06</v>
      </c>
      <c r="V4" s="52">
        <f t="shared" si="0"/>
        <v>80.56</v>
      </c>
      <c r="W4" s="53"/>
    </row>
    <row r="5" spans="1:23">
      <c r="A5" s="116" t="s">
        <v>532</v>
      </c>
      <c r="B5" s="117" t="s">
        <v>539</v>
      </c>
      <c r="C5" s="118" t="s">
        <v>539</v>
      </c>
      <c r="D5" s="119" t="s">
        <v>8</v>
      </c>
      <c r="E5" s="120" t="s">
        <v>46</v>
      </c>
      <c r="F5" s="121" t="s">
        <v>544</v>
      </c>
      <c r="G5" s="121" t="s">
        <v>545</v>
      </c>
      <c r="H5" s="120" t="s">
        <v>546</v>
      </c>
      <c r="I5" s="121" t="s">
        <v>547</v>
      </c>
      <c r="J5" s="128">
        <v>4</v>
      </c>
      <c r="K5" s="129">
        <v>2014</v>
      </c>
      <c r="L5" s="129">
        <v>2014</v>
      </c>
      <c r="M5" s="116" t="s">
        <v>548</v>
      </c>
      <c r="N5" s="117" t="s">
        <v>378</v>
      </c>
      <c r="O5" s="130" t="s">
        <v>130</v>
      </c>
      <c r="P5" s="130" t="s">
        <v>131</v>
      </c>
      <c r="Q5" s="137">
        <v>4.5</v>
      </c>
      <c r="R5" s="138">
        <v>36</v>
      </c>
      <c r="S5" s="138">
        <v>12</v>
      </c>
      <c r="T5" s="139">
        <v>1.1</v>
      </c>
      <c r="U5" s="139">
        <v>1.03</v>
      </c>
      <c r="V5" s="52">
        <f>R5*Q5*T5</f>
        <v>178.2</v>
      </c>
      <c r="W5" s="53"/>
    </row>
    <row r="6" spans="1:23">
      <c r="A6" s="116" t="s">
        <v>549</v>
      </c>
      <c r="B6" s="117" t="s">
        <v>550</v>
      </c>
      <c r="C6" s="118" t="s">
        <v>550</v>
      </c>
      <c r="D6" s="119" t="s">
        <v>8</v>
      </c>
      <c r="E6" s="120" t="s">
        <v>46</v>
      </c>
      <c r="F6" s="121" t="s">
        <v>534</v>
      </c>
      <c r="G6" s="121" t="s">
        <v>551</v>
      </c>
      <c r="H6" s="120" t="s">
        <v>552</v>
      </c>
      <c r="I6" s="121" t="s">
        <v>537</v>
      </c>
      <c r="J6" s="128">
        <v>4</v>
      </c>
      <c r="K6" s="129">
        <v>2009</v>
      </c>
      <c r="L6" s="129">
        <v>2009</v>
      </c>
      <c r="M6" s="116" t="s">
        <v>538</v>
      </c>
      <c r="N6" s="117" t="s">
        <v>378</v>
      </c>
      <c r="O6" s="130" t="s">
        <v>58</v>
      </c>
      <c r="P6" s="130" t="s">
        <v>72</v>
      </c>
      <c r="Q6" s="137">
        <v>2</v>
      </c>
      <c r="R6" s="138">
        <v>13</v>
      </c>
      <c r="S6" s="138">
        <v>6</v>
      </c>
      <c r="T6" s="139">
        <v>1</v>
      </c>
      <c r="U6" s="139">
        <v>1.03</v>
      </c>
      <c r="V6" s="52">
        <f t="shared" ref="V6:V15" si="1">S6*2*Q6*T6*U6</f>
        <v>24.72</v>
      </c>
      <c r="W6" s="53"/>
    </row>
    <row r="7" spans="1:23">
      <c r="A7" s="116" t="s">
        <v>549</v>
      </c>
      <c r="B7" s="117" t="s">
        <v>553</v>
      </c>
      <c r="C7" s="118" t="s">
        <v>553</v>
      </c>
      <c r="D7" s="119" t="s">
        <v>8</v>
      </c>
      <c r="E7" s="120" t="s">
        <v>46</v>
      </c>
      <c r="F7" s="121" t="s">
        <v>534</v>
      </c>
      <c r="G7" s="121" t="s">
        <v>554</v>
      </c>
      <c r="H7" s="120" t="s">
        <v>555</v>
      </c>
      <c r="I7" s="121" t="s">
        <v>537</v>
      </c>
      <c r="J7" s="128">
        <v>4</v>
      </c>
      <c r="K7" s="129">
        <v>1989</v>
      </c>
      <c r="L7" s="129">
        <v>1989</v>
      </c>
      <c r="M7" s="116" t="s">
        <v>538</v>
      </c>
      <c r="N7" s="117" t="s">
        <v>378</v>
      </c>
      <c r="O7" s="130" t="s">
        <v>58</v>
      </c>
      <c r="P7" s="130" t="s">
        <v>72</v>
      </c>
      <c r="Q7" s="137">
        <v>2</v>
      </c>
      <c r="R7" s="138">
        <v>30</v>
      </c>
      <c r="S7" s="138">
        <v>13</v>
      </c>
      <c r="T7" s="139">
        <v>1</v>
      </c>
      <c r="U7" s="139">
        <v>1.03</v>
      </c>
      <c r="V7" s="52">
        <f t="shared" si="1"/>
        <v>53.56</v>
      </c>
      <c r="W7" s="53"/>
    </row>
    <row r="8" spans="1:23">
      <c r="A8" s="116" t="s">
        <v>549</v>
      </c>
      <c r="B8" s="117" t="s">
        <v>556</v>
      </c>
      <c r="C8" s="118" t="s">
        <v>556</v>
      </c>
      <c r="D8" s="119" t="s">
        <v>8</v>
      </c>
      <c r="E8" s="120" t="s">
        <v>46</v>
      </c>
      <c r="F8" s="121" t="s">
        <v>534</v>
      </c>
      <c r="G8" s="121" t="s">
        <v>557</v>
      </c>
      <c r="H8" s="120" t="s">
        <v>556</v>
      </c>
      <c r="I8" s="121" t="s">
        <v>537</v>
      </c>
      <c r="J8" s="128">
        <v>5</v>
      </c>
      <c r="K8" s="129">
        <v>1989</v>
      </c>
      <c r="L8" s="129">
        <v>1989</v>
      </c>
      <c r="M8" s="116" t="s">
        <v>538</v>
      </c>
      <c r="N8" s="117" t="s">
        <v>378</v>
      </c>
      <c r="O8" s="130" t="s">
        <v>58</v>
      </c>
      <c r="P8" s="130" t="s">
        <v>72</v>
      </c>
      <c r="Q8" s="137">
        <v>2</v>
      </c>
      <c r="R8" s="138">
        <v>33</v>
      </c>
      <c r="S8" s="138">
        <v>18</v>
      </c>
      <c r="T8" s="139">
        <v>1</v>
      </c>
      <c r="U8" s="139">
        <v>1.06</v>
      </c>
      <c r="V8" s="52">
        <f t="shared" si="1"/>
        <v>76.32</v>
      </c>
      <c r="W8" s="53"/>
    </row>
    <row r="9" spans="1:23">
      <c r="A9" s="116" t="s">
        <v>549</v>
      </c>
      <c r="B9" s="117" t="s">
        <v>558</v>
      </c>
      <c r="C9" s="118" t="s">
        <v>559</v>
      </c>
      <c r="D9" s="119" t="s">
        <v>8</v>
      </c>
      <c r="E9" s="120" t="s">
        <v>46</v>
      </c>
      <c r="F9" s="121" t="s">
        <v>534</v>
      </c>
      <c r="G9" s="121" t="s">
        <v>560</v>
      </c>
      <c r="H9" s="120" t="s">
        <v>549</v>
      </c>
      <c r="I9" s="121" t="s">
        <v>537</v>
      </c>
      <c r="J9" s="128">
        <v>4</v>
      </c>
      <c r="K9" s="129">
        <v>2001</v>
      </c>
      <c r="L9" s="129">
        <v>2001</v>
      </c>
      <c r="M9" s="116" t="s">
        <v>538</v>
      </c>
      <c r="N9" s="117" t="s">
        <v>378</v>
      </c>
      <c r="O9" s="130" t="s">
        <v>58</v>
      </c>
      <c r="P9" s="130" t="s">
        <v>72</v>
      </c>
      <c r="Q9" s="137">
        <v>2</v>
      </c>
      <c r="R9" s="138">
        <v>28</v>
      </c>
      <c r="S9" s="138">
        <v>17</v>
      </c>
      <c r="T9" s="139">
        <v>1</v>
      </c>
      <c r="U9" s="139">
        <v>1.03</v>
      </c>
      <c r="V9" s="52">
        <f t="shared" si="1"/>
        <v>70.04</v>
      </c>
      <c r="W9" s="53"/>
    </row>
    <row r="10" spans="1:23">
      <c r="A10" s="116" t="s">
        <v>561</v>
      </c>
      <c r="B10" s="117" t="s">
        <v>562</v>
      </c>
      <c r="C10" s="118" t="s">
        <v>562</v>
      </c>
      <c r="D10" s="119" t="s">
        <v>8</v>
      </c>
      <c r="E10" s="120" t="s">
        <v>46</v>
      </c>
      <c r="F10" s="121" t="s">
        <v>534</v>
      </c>
      <c r="G10" s="121" t="s">
        <v>563</v>
      </c>
      <c r="H10" s="120" t="s">
        <v>562</v>
      </c>
      <c r="I10" s="121" t="s">
        <v>537</v>
      </c>
      <c r="J10" s="128">
        <v>4</v>
      </c>
      <c r="K10" s="129">
        <v>1990</v>
      </c>
      <c r="L10" s="129">
        <v>1990</v>
      </c>
      <c r="M10" s="116" t="s">
        <v>538</v>
      </c>
      <c r="N10" s="117" t="s">
        <v>378</v>
      </c>
      <c r="O10" s="130" t="s">
        <v>130</v>
      </c>
      <c r="P10" s="130" t="s">
        <v>131</v>
      </c>
      <c r="Q10" s="137">
        <v>4.5</v>
      </c>
      <c r="R10" s="138">
        <v>15</v>
      </c>
      <c r="S10" s="138">
        <v>1</v>
      </c>
      <c r="T10" s="139">
        <v>1</v>
      </c>
      <c r="U10" s="139">
        <v>1.03</v>
      </c>
      <c r="V10" s="52">
        <f t="shared" si="1"/>
        <v>9.27</v>
      </c>
      <c r="W10" s="53"/>
    </row>
    <row r="11" spans="1:23">
      <c r="A11" s="116" t="s">
        <v>561</v>
      </c>
      <c r="B11" s="117" t="s">
        <v>564</v>
      </c>
      <c r="C11" s="118" t="s">
        <v>565</v>
      </c>
      <c r="D11" s="119" t="s">
        <v>8</v>
      </c>
      <c r="E11" s="120" t="s">
        <v>46</v>
      </c>
      <c r="F11" s="121" t="s">
        <v>534</v>
      </c>
      <c r="G11" s="121" t="s">
        <v>566</v>
      </c>
      <c r="H11" s="120" t="s">
        <v>567</v>
      </c>
      <c r="I11" s="121" t="s">
        <v>537</v>
      </c>
      <c r="J11" s="128">
        <v>6</v>
      </c>
      <c r="K11" s="129">
        <v>2002</v>
      </c>
      <c r="L11" s="129">
        <v>2002</v>
      </c>
      <c r="M11" s="116" t="s">
        <v>538</v>
      </c>
      <c r="N11" s="117" t="s">
        <v>378</v>
      </c>
      <c r="O11" s="130" t="s">
        <v>130</v>
      </c>
      <c r="P11" s="130" t="s">
        <v>131</v>
      </c>
      <c r="Q11" s="137">
        <v>4.5</v>
      </c>
      <c r="R11" s="138">
        <v>30</v>
      </c>
      <c r="S11" s="138">
        <v>14</v>
      </c>
      <c r="T11" s="139">
        <v>1</v>
      </c>
      <c r="U11" s="139">
        <v>1.12</v>
      </c>
      <c r="V11" s="52">
        <f t="shared" si="1"/>
        <v>141.12</v>
      </c>
      <c r="W11" s="53"/>
    </row>
    <row r="12" spans="1:23">
      <c r="A12" s="116" t="s">
        <v>561</v>
      </c>
      <c r="B12" s="117" t="s">
        <v>568</v>
      </c>
      <c r="C12" s="118" t="s">
        <v>568</v>
      </c>
      <c r="D12" s="119" t="s">
        <v>8</v>
      </c>
      <c r="E12" s="120" t="s">
        <v>46</v>
      </c>
      <c r="F12" s="121" t="s">
        <v>534</v>
      </c>
      <c r="G12" s="121" t="s">
        <v>569</v>
      </c>
      <c r="H12" s="120" t="s">
        <v>568</v>
      </c>
      <c r="I12" s="121" t="s">
        <v>537</v>
      </c>
      <c r="J12" s="128">
        <v>4</v>
      </c>
      <c r="K12" s="129">
        <v>2006</v>
      </c>
      <c r="L12" s="129">
        <v>2006</v>
      </c>
      <c r="M12" s="116" t="s">
        <v>538</v>
      </c>
      <c r="N12" s="117" t="s">
        <v>378</v>
      </c>
      <c r="O12" s="130" t="s">
        <v>61</v>
      </c>
      <c r="P12" s="130" t="s">
        <v>95</v>
      </c>
      <c r="Q12" s="137">
        <v>1.5</v>
      </c>
      <c r="R12" s="138">
        <v>45</v>
      </c>
      <c r="S12" s="138">
        <v>17</v>
      </c>
      <c r="T12" s="139">
        <v>1</v>
      </c>
      <c r="U12" s="139">
        <v>1.03</v>
      </c>
      <c r="V12" s="52">
        <f t="shared" si="1"/>
        <v>52.53</v>
      </c>
      <c r="W12" s="53"/>
    </row>
    <row r="13" spans="1:23">
      <c r="A13" s="116" t="s">
        <v>561</v>
      </c>
      <c r="B13" s="117" t="s">
        <v>570</v>
      </c>
      <c r="C13" s="118" t="s">
        <v>570</v>
      </c>
      <c r="D13" s="119" t="s">
        <v>8</v>
      </c>
      <c r="E13" s="120" t="s">
        <v>46</v>
      </c>
      <c r="F13" s="121" t="s">
        <v>534</v>
      </c>
      <c r="G13" s="121" t="s">
        <v>571</v>
      </c>
      <c r="H13" s="120" t="s">
        <v>572</v>
      </c>
      <c r="I13" s="121" t="s">
        <v>537</v>
      </c>
      <c r="J13" s="128">
        <v>5</v>
      </c>
      <c r="K13" s="129">
        <v>2010</v>
      </c>
      <c r="L13" s="129">
        <v>2010</v>
      </c>
      <c r="M13" s="116" t="s">
        <v>538</v>
      </c>
      <c r="N13" s="117" t="s">
        <v>378</v>
      </c>
      <c r="O13" s="130" t="s">
        <v>61</v>
      </c>
      <c r="P13" s="130" t="s">
        <v>95</v>
      </c>
      <c r="Q13" s="137">
        <v>1.5</v>
      </c>
      <c r="R13" s="138">
        <v>17</v>
      </c>
      <c r="S13" s="138">
        <v>7</v>
      </c>
      <c r="T13" s="139">
        <v>1</v>
      </c>
      <c r="U13" s="139">
        <v>1.06</v>
      </c>
      <c r="V13" s="52">
        <f t="shared" si="1"/>
        <v>22.26</v>
      </c>
      <c r="W13" s="53"/>
    </row>
    <row r="14" spans="1:23">
      <c r="A14" s="116" t="s">
        <v>561</v>
      </c>
      <c r="B14" s="117" t="s">
        <v>564</v>
      </c>
      <c r="C14" s="118" t="s">
        <v>564</v>
      </c>
      <c r="D14" s="119" t="s">
        <v>8</v>
      </c>
      <c r="E14" s="120" t="s">
        <v>46</v>
      </c>
      <c r="F14" s="121" t="s">
        <v>534</v>
      </c>
      <c r="G14" s="121" t="s">
        <v>573</v>
      </c>
      <c r="H14" s="120" t="s">
        <v>561</v>
      </c>
      <c r="I14" s="121" t="s">
        <v>537</v>
      </c>
      <c r="J14" s="128">
        <v>5</v>
      </c>
      <c r="K14" s="129">
        <v>2010</v>
      </c>
      <c r="L14" s="129">
        <v>2010</v>
      </c>
      <c r="M14" s="116" t="s">
        <v>538</v>
      </c>
      <c r="N14" s="117" t="s">
        <v>378</v>
      </c>
      <c r="O14" s="130" t="s">
        <v>130</v>
      </c>
      <c r="P14" s="130" t="s">
        <v>131</v>
      </c>
      <c r="Q14" s="137">
        <v>4.5</v>
      </c>
      <c r="R14" s="138">
        <v>22</v>
      </c>
      <c r="S14" s="138">
        <v>18</v>
      </c>
      <c r="T14" s="139">
        <v>1</v>
      </c>
      <c r="U14" s="139">
        <v>1.06</v>
      </c>
      <c r="V14" s="52">
        <f t="shared" si="1"/>
        <v>171.72</v>
      </c>
      <c r="W14" s="53"/>
    </row>
    <row r="15" spans="1:23">
      <c r="A15" s="116" t="s">
        <v>561</v>
      </c>
      <c r="B15" s="117" t="s">
        <v>574</v>
      </c>
      <c r="C15" s="118" t="s">
        <v>574</v>
      </c>
      <c r="D15" s="119" t="s">
        <v>8</v>
      </c>
      <c r="E15" s="120" t="s">
        <v>46</v>
      </c>
      <c r="F15" s="121" t="s">
        <v>534</v>
      </c>
      <c r="G15" s="121" t="s">
        <v>575</v>
      </c>
      <c r="H15" s="120" t="s">
        <v>574</v>
      </c>
      <c r="I15" s="121" t="s">
        <v>537</v>
      </c>
      <c r="J15" s="128">
        <v>4</v>
      </c>
      <c r="K15" s="129">
        <v>2010</v>
      </c>
      <c r="L15" s="129">
        <v>2010</v>
      </c>
      <c r="M15" s="116" t="s">
        <v>538</v>
      </c>
      <c r="N15" s="117" t="s">
        <v>378</v>
      </c>
      <c r="O15" s="130" t="s">
        <v>61</v>
      </c>
      <c r="P15" s="130" t="s">
        <v>95</v>
      </c>
      <c r="Q15" s="137">
        <v>1.5</v>
      </c>
      <c r="R15" s="138">
        <v>38</v>
      </c>
      <c r="S15" s="138">
        <v>20</v>
      </c>
      <c r="T15" s="139">
        <v>1</v>
      </c>
      <c r="U15" s="139">
        <v>1.03</v>
      </c>
      <c r="V15" s="52">
        <f t="shared" si="1"/>
        <v>61.8</v>
      </c>
      <c r="W15" s="53"/>
    </row>
    <row r="16" spans="1:23">
      <c r="A16" s="116" t="s">
        <v>561</v>
      </c>
      <c r="B16" s="117" t="s">
        <v>564</v>
      </c>
      <c r="C16" s="118" t="s">
        <v>565</v>
      </c>
      <c r="D16" s="119" t="s">
        <v>8</v>
      </c>
      <c r="E16" s="120" t="s">
        <v>46</v>
      </c>
      <c r="F16" s="121" t="s">
        <v>534</v>
      </c>
      <c r="G16" s="121" t="s">
        <v>576</v>
      </c>
      <c r="H16" s="120" t="s">
        <v>577</v>
      </c>
      <c r="I16" s="121" t="s">
        <v>537</v>
      </c>
      <c r="J16" s="128">
        <v>4</v>
      </c>
      <c r="K16" s="129">
        <v>2016</v>
      </c>
      <c r="L16" s="129">
        <v>2016</v>
      </c>
      <c r="M16" s="116" t="s">
        <v>548</v>
      </c>
      <c r="N16" s="117" t="s">
        <v>378</v>
      </c>
      <c r="O16" s="130" t="s">
        <v>130</v>
      </c>
      <c r="P16" s="130" t="s">
        <v>131</v>
      </c>
      <c r="Q16" s="137">
        <v>4.5</v>
      </c>
      <c r="R16" s="138">
        <v>24</v>
      </c>
      <c r="S16" s="138">
        <v>1</v>
      </c>
      <c r="T16" s="139">
        <v>1</v>
      </c>
      <c r="U16" s="139">
        <v>1.03</v>
      </c>
      <c r="V16" s="52">
        <f t="shared" ref="V16:V18" si="2">R16*Q16*T16</f>
        <v>108</v>
      </c>
      <c r="W16" s="53"/>
    </row>
    <row r="17" spans="1:23">
      <c r="A17" s="116" t="s">
        <v>561</v>
      </c>
      <c r="B17" s="117" t="s">
        <v>578</v>
      </c>
      <c r="C17" s="118" t="s">
        <v>578</v>
      </c>
      <c r="D17" s="119" t="s">
        <v>8</v>
      </c>
      <c r="E17" s="120" t="s">
        <v>46</v>
      </c>
      <c r="F17" s="121" t="s">
        <v>534</v>
      </c>
      <c r="G17" s="121" t="s">
        <v>579</v>
      </c>
      <c r="H17" s="120" t="s">
        <v>580</v>
      </c>
      <c r="I17" s="121" t="s">
        <v>537</v>
      </c>
      <c r="J17" s="128">
        <v>3</v>
      </c>
      <c r="K17" s="129">
        <v>2017</v>
      </c>
      <c r="L17" s="129">
        <v>2017</v>
      </c>
      <c r="M17" s="116" t="s">
        <v>548</v>
      </c>
      <c r="N17" s="117" t="s">
        <v>378</v>
      </c>
      <c r="O17" s="130" t="s">
        <v>58</v>
      </c>
      <c r="P17" s="130" t="s">
        <v>104</v>
      </c>
      <c r="Q17" s="137">
        <v>2</v>
      </c>
      <c r="R17" s="138">
        <v>11</v>
      </c>
      <c r="S17" s="140">
        <v>0</v>
      </c>
      <c r="T17" s="139">
        <v>1</v>
      </c>
      <c r="U17" s="141">
        <v>1</v>
      </c>
      <c r="V17" s="52">
        <f t="shared" si="2"/>
        <v>22</v>
      </c>
      <c r="W17" s="53"/>
    </row>
    <row r="18" spans="1:23">
      <c r="A18" s="116" t="s">
        <v>581</v>
      </c>
      <c r="B18" s="117" t="s">
        <v>582</v>
      </c>
      <c r="C18" s="118" t="s">
        <v>582</v>
      </c>
      <c r="D18" s="119" t="s">
        <v>8</v>
      </c>
      <c r="E18" s="120" t="s">
        <v>46</v>
      </c>
      <c r="F18" s="121" t="s">
        <v>544</v>
      </c>
      <c r="G18" s="121" t="s">
        <v>583</v>
      </c>
      <c r="H18" s="120" t="s">
        <v>584</v>
      </c>
      <c r="I18" s="121" t="s">
        <v>547</v>
      </c>
      <c r="J18" s="128">
        <v>4</v>
      </c>
      <c r="K18" s="129">
        <v>2017</v>
      </c>
      <c r="L18" s="129">
        <v>2017</v>
      </c>
      <c r="M18" s="116" t="s">
        <v>548</v>
      </c>
      <c r="N18" s="117" t="s">
        <v>378</v>
      </c>
      <c r="O18" s="130" t="s">
        <v>58</v>
      </c>
      <c r="P18" s="130" t="s">
        <v>107</v>
      </c>
      <c r="Q18" s="137">
        <v>2</v>
      </c>
      <c r="R18" s="138">
        <v>8</v>
      </c>
      <c r="S18" s="140">
        <v>0</v>
      </c>
      <c r="T18" s="139">
        <v>1.1</v>
      </c>
      <c r="U18" s="139">
        <v>1.03</v>
      </c>
      <c r="V18" s="52">
        <f t="shared" si="2"/>
        <v>17.6</v>
      </c>
      <c r="W18" s="53"/>
    </row>
    <row r="19" spans="1:23">
      <c r="A19" s="116" t="s">
        <v>581</v>
      </c>
      <c r="B19" s="117" t="s">
        <v>585</v>
      </c>
      <c r="C19" s="118" t="s">
        <v>585</v>
      </c>
      <c r="D19" s="119" t="s">
        <v>8</v>
      </c>
      <c r="E19" s="120" t="s">
        <v>46</v>
      </c>
      <c r="F19" s="121" t="s">
        <v>544</v>
      </c>
      <c r="G19" s="121" t="s">
        <v>586</v>
      </c>
      <c r="H19" s="120" t="s">
        <v>587</v>
      </c>
      <c r="I19" s="121" t="s">
        <v>547</v>
      </c>
      <c r="J19" s="128">
        <v>5</v>
      </c>
      <c r="K19" s="129">
        <v>2011</v>
      </c>
      <c r="L19" s="116">
        <v>2011</v>
      </c>
      <c r="M19" s="116" t="s">
        <v>538</v>
      </c>
      <c r="N19" s="117" t="s">
        <v>378</v>
      </c>
      <c r="O19" s="130" t="s">
        <v>61</v>
      </c>
      <c r="P19" s="130" t="s">
        <v>74</v>
      </c>
      <c r="Q19" s="137">
        <v>1.5</v>
      </c>
      <c r="R19" s="138">
        <v>38</v>
      </c>
      <c r="S19" s="138">
        <v>5</v>
      </c>
      <c r="T19" s="139">
        <v>1.1</v>
      </c>
      <c r="U19" s="139">
        <v>1.06</v>
      </c>
      <c r="V19" s="52">
        <f t="shared" ref="V19:V30" si="3">S19*2*Q19*T19*U19</f>
        <v>17.49</v>
      </c>
      <c r="W19" s="53"/>
    </row>
    <row r="20" spans="1:23">
      <c r="A20" s="116" t="s">
        <v>581</v>
      </c>
      <c r="B20" s="117" t="s">
        <v>588</v>
      </c>
      <c r="C20" s="118" t="s">
        <v>588</v>
      </c>
      <c r="D20" s="119" t="s">
        <v>8</v>
      </c>
      <c r="E20" s="120" t="s">
        <v>46</v>
      </c>
      <c r="F20" s="121" t="s">
        <v>544</v>
      </c>
      <c r="G20" s="121" t="s">
        <v>589</v>
      </c>
      <c r="H20" s="120" t="s">
        <v>590</v>
      </c>
      <c r="I20" s="121" t="s">
        <v>547</v>
      </c>
      <c r="J20" s="128">
        <v>4</v>
      </c>
      <c r="K20" s="129">
        <v>2013</v>
      </c>
      <c r="L20" s="116">
        <v>2013</v>
      </c>
      <c r="M20" s="116" t="s">
        <v>538</v>
      </c>
      <c r="N20" s="117" t="s">
        <v>378</v>
      </c>
      <c r="O20" s="130" t="s">
        <v>58</v>
      </c>
      <c r="P20" s="130" t="s">
        <v>107</v>
      </c>
      <c r="Q20" s="137">
        <v>2</v>
      </c>
      <c r="R20" s="138">
        <v>6</v>
      </c>
      <c r="S20" s="138">
        <v>2</v>
      </c>
      <c r="T20" s="139">
        <v>1.1</v>
      </c>
      <c r="U20" s="139">
        <v>1.03</v>
      </c>
      <c r="V20" s="52">
        <f t="shared" si="3"/>
        <v>9.064</v>
      </c>
      <c r="W20" s="53"/>
    </row>
    <row r="21" spans="1:23">
      <c r="A21" s="116" t="s">
        <v>581</v>
      </c>
      <c r="B21" s="117" t="s">
        <v>588</v>
      </c>
      <c r="C21" s="118" t="s">
        <v>588</v>
      </c>
      <c r="D21" s="119" t="s">
        <v>8</v>
      </c>
      <c r="E21" s="120" t="s">
        <v>46</v>
      </c>
      <c r="F21" s="121" t="s">
        <v>534</v>
      </c>
      <c r="G21" s="121" t="s">
        <v>591</v>
      </c>
      <c r="H21" s="120" t="s">
        <v>588</v>
      </c>
      <c r="I21" s="121" t="s">
        <v>537</v>
      </c>
      <c r="J21" s="128">
        <v>4</v>
      </c>
      <c r="K21" s="129">
        <v>1996</v>
      </c>
      <c r="L21" s="129">
        <v>1996</v>
      </c>
      <c r="M21" s="116" t="s">
        <v>538</v>
      </c>
      <c r="N21" s="117" t="s">
        <v>378</v>
      </c>
      <c r="O21" s="130" t="s">
        <v>58</v>
      </c>
      <c r="P21" s="130" t="s">
        <v>107</v>
      </c>
      <c r="Q21" s="137">
        <v>2</v>
      </c>
      <c r="R21" s="138">
        <v>15</v>
      </c>
      <c r="S21" s="138">
        <v>9</v>
      </c>
      <c r="T21" s="139">
        <v>1</v>
      </c>
      <c r="U21" s="139">
        <v>1.03</v>
      </c>
      <c r="V21" s="52">
        <f t="shared" si="3"/>
        <v>37.08</v>
      </c>
      <c r="W21" s="53"/>
    </row>
    <row r="22" spans="1:23">
      <c r="A22" s="116" t="s">
        <v>581</v>
      </c>
      <c r="B22" s="117" t="s">
        <v>582</v>
      </c>
      <c r="C22" s="118" t="s">
        <v>582</v>
      </c>
      <c r="D22" s="119" t="s">
        <v>8</v>
      </c>
      <c r="E22" s="120" t="s">
        <v>46</v>
      </c>
      <c r="F22" s="121" t="s">
        <v>534</v>
      </c>
      <c r="G22" s="121" t="s">
        <v>592</v>
      </c>
      <c r="H22" s="120" t="s">
        <v>582</v>
      </c>
      <c r="I22" s="121" t="s">
        <v>537</v>
      </c>
      <c r="J22" s="128">
        <v>4</v>
      </c>
      <c r="K22" s="129">
        <v>2000</v>
      </c>
      <c r="L22" s="129">
        <v>2000</v>
      </c>
      <c r="M22" s="116" t="s">
        <v>538</v>
      </c>
      <c r="N22" s="117" t="s">
        <v>378</v>
      </c>
      <c r="O22" s="130" t="s">
        <v>58</v>
      </c>
      <c r="P22" s="130" t="s">
        <v>107</v>
      </c>
      <c r="Q22" s="137">
        <v>2</v>
      </c>
      <c r="R22" s="138">
        <v>68</v>
      </c>
      <c r="S22" s="138">
        <v>17</v>
      </c>
      <c r="T22" s="139">
        <v>1</v>
      </c>
      <c r="U22" s="139">
        <v>1.03</v>
      </c>
      <c r="V22" s="52">
        <f t="shared" si="3"/>
        <v>70.04</v>
      </c>
      <c r="W22" s="53"/>
    </row>
    <row r="23" spans="1:23">
      <c r="A23" s="116" t="s">
        <v>581</v>
      </c>
      <c r="B23" s="117" t="s">
        <v>585</v>
      </c>
      <c r="C23" s="118" t="s">
        <v>593</v>
      </c>
      <c r="D23" s="119" t="s">
        <v>8</v>
      </c>
      <c r="E23" s="120" t="s">
        <v>46</v>
      </c>
      <c r="F23" s="121" t="s">
        <v>534</v>
      </c>
      <c r="G23" s="121" t="s">
        <v>594</v>
      </c>
      <c r="H23" s="120" t="s">
        <v>595</v>
      </c>
      <c r="I23" s="121" t="s">
        <v>537</v>
      </c>
      <c r="J23" s="128">
        <v>3</v>
      </c>
      <c r="K23" s="129">
        <v>2007</v>
      </c>
      <c r="L23" s="129">
        <v>2007</v>
      </c>
      <c r="M23" s="116" t="s">
        <v>538</v>
      </c>
      <c r="N23" s="117" t="s">
        <v>378</v>
      </c>
      <c r="O23" s="130" t="s">
        <v>61</v>
      </c>
      <c r="P23" s="130" t="s">
        <v>74</v>
      </c>
      <c r="Q23" s="137">
        <v>1.5</v>
      </c>
      <c r="R23" s="138">
        <v>16</v>
      </c>
      <c r="S23" s="138">
        <v>2</v>
      </c>
      <c r="T23" s="139">
        <v>1</v>
      </c>
      <c r="U23" s="141">
        <v>1</v>
      </c>
      <c r="V23" s="52">
        <f t="shared" si="3"/>
        <v>6</v>
      </c>
      <c r="W23" s="53"/>
    </row>
    <row r="24" spans="1:23">
      <c r="A24" s="116" t="s">
        <v>581</v>
      </c>
      <c r="B24" s="117" t="s">
        <v>596</v>
      </c>
      <c r="C24" s="118" t="s">
        <v>596</v>
      </c>
      <c r="D24" s="119" t="s">
        <v>8</v>
      </c>
      <c r="E24" s="120" t="s">
        <v>46</v>
      </c>
      <c r="F24" s="121" t="s">
        <v>534</v>
      </c>
      <c r="G24" s="121" t="s">
        <v>597</v>
      </c>
      <c r="H24" s="120" t="s">
        <v>596</v>
      </c>
      <c r="I24" s="121" t="s">
        <v>537</v>
      </c>
      <c r="J24" s="128">
        <v>3</v>
      </c>
      <c r="K24" s="129">
        <v>2008</v>
      </c>
      <c r="L24" s="129">
        <v>2008</v>
      </c>
      <c r="M24" s="116" t="s">
        <v>538</v>
      </c>
      <c r="N24" s="117" t="s">
        <v>378</v>
      </c>
      <c r="O24" s="130" t="s">
        <v>61</v>
      </c>
      <c r="P24" s="130" t="s">
        <v>74</v>
      </c>
      <c r="Q24" s="137">
        <v>1.5</v>
      </c>
      <c r="R24" s="138">
        <v>30</v>
      </c>
      <c r="S24" s="138">
        <v>12</v>
      </c>
      <c r="T24" s="139">
        <v>1</v>
      </c>
      <c r="U24" s="141">
        <v>1</v>
      </c>
      <c r="V24" s="52">
        <f t="shared" si="3"/>
        <v>36</v>
      </c>
      <c r="W24" s="53"/>
    </row>
    <row r="25" spans="1:23">
      <c r="A25" s="116" t="s">
        <v>598</v>
      </c>
      <c r="B25" s="117" t="s">
        <v>599</v>
      </c>
      <c r="C25" s="118" t="s">
        <v>599</v>
      </c>
      <c r="D25" s="119" t="s">
        <v>8</v>
      </c>
      <c r="E25" s="120" t="s">
        <v>46</v>
      </c>
      <c r="F25" s="121" t="s">
        <v>534</v>
      </c>
      <c r="G25" s="121" t="s">
        <v>600</v>
      </c>
      <c r="H25" s="120" t="s">
        <v>599</v>
      </c>
      <c r="I25" s="121" t="s">
        <v>537</v>
      </c>
      <c r="J25" s="128">
        <v>4</v>
      </c>
      <c r="K25" s="129">
        <v>1994</v>
      </c>
      <c r="L25" s="129">
        <v>1994</v>
      </c>
      <c r="M25" s="116" t="s">
        <v>538</v>
      </c>
      <c r="N25" s="117" t="s">
        <v>378</v>
      </c>
      <c r="O25" s="130" t="s">
        <v>53</v>
      </c>
      <c r="P25" s="130" t="s">
        <v>138</v>
      </c>
      <c r="Q25" s="137">
        <v>1</v>
      </c>
      <c r="R25" s="138">
        <v>65</v>
      </c>
      <c r="S25" s="138">
        <v>23</v>
      </c>
      <c r="T25" s="139">
        <v>1</v>
      </c>
      <c r="U25" s="139">
        <v>1.03</v>
      </c>
      <c r="V25" s="52">
        <f t="shared" si="3"/>
        <v>47.38</v>
      </c>
      <c r="W25" s="53"/>
    </row>
    <row r="26" spans="1:23">
      <c r="A26" s="116" t="s">
        <v>598</v>
      </c>
      <c r="B26" s="117" t="s">
        <v>601</v>
      </c>
      <c r="C26" s="118" t="s">
        <v>601</v>
      </c>
      <c r="D26" s="119" t="s">
        <v>8</v>
      </c>
      <c r="E26" s="120" t="s">
        <v>46</v>
      </c>
      <c r="F26" s="121" t="s">
        <v>534</v>
      </c>
      <c r="G26" s="121" t="s">
        <v>602</v>
      </c>
      <c r="H26" s="120" t="s">
        <v>603</v>
      </c>
      <c r="I26" s="121" t="s">
        <v>537</v>
      </c>
      <c r="J26" s="128">
        <v>4</v>
      </c>
      <c r="K26" s="129">
        <v>2000</v>
      </c>
      <c r="L26" s="129">
        <v>2000</v>
      </c>
      <c r="M26" s="116" t="s">
        <v>538</v>
      </c>
      <c r="N26" s="117" t="s">
        <v>378</v>
      </c>
      <c r="O26" s="130" t="s">
        <v>53</v>
      </c>
      <c r="P26" s="130" t="s">
        <v>83</v>
      </c>
      <c r="Q26" s="137">
        <v>1</v>
      </c>
      <c r="R26" s="138">
        <v>55</v>
      </c>
      <c r="S26" s="138">
        <v>8</v>
      </c>
      <c r="T26" s="139">
        <v>1</v>
      </c>
      <c r="U26" s="139">
        <v>1.03</v>
      </c>
      <c r="V26" s="52">
        <f t="shared" si="3"/>
        <v>16.48</v>
      </c>
      <c r="W26" s="53"/>
    </row>
    <row r="27" spans="1:23">
      <c r="A27" s="116" t="s">
        <v>598</v>
      </c>
      <c r="B27" s="117" t="s">
        <v>604</v>
      </c>
      <c r="C27" s="118" t="s">
        <v>604</v>
      </c>
      <c r="D27" s="119" t="s">
        <v>8</v>
      </c>
      <c r="E27" s="120" t="s">
        <v>46</v>
      </c>
      <c r="F27" s="121" t="s">
        <v>534</v>
      </c>
      <c r="G27" s="121" t="s">
        <v>605</v>
      </c>
      <c r="H27" s="120" t="s">
        <v>604</v>
      </c>
      <c r="I27" s="121" t="s">
        <v>537</v>
      </c>
      <c r="J27" s="128">
        <v>4</v>
      </c>
      <c r="K27" s="129">
        <v>2001</v>
      </c>
      <c r="L27" s="129">
        <v>2001</v>
      </c>
      <c r="M27" s="116" t="s">
        <v>538</v>
      </c>
      <c r="N27" s="117" t="s">
        <v>378</v>
      </c>
      <c r="O27" s="130" t="s">
        <v>58</v>
      </c>
      <c r="P27" s="130" t="s">
        <v>107</v>
      </c>
      <c r="Q27" s="137">
        <v>2</v>
      </c>
      <c r="R27" s="138">
        <v>41</v>
      </c>
      <c r="S27" s="138">
        <v>13</v>
      </c>
      <c r="T27" s="139">
        <v>1</v>
      </c>
      <c r="U27" s="139">
        <v>1.03</v>
      </c>
      <c r="V27" s="52">
        <f t="shared" si="3"/>
        <v>53.56</v>
      </c>
      <c r="W27" s="53"/>
    </row>
    <row r="28" spans="1:23">
      <c r="A28" s="116" t="s">
        <v>598</v>
      </c>
      <c r="B28" s="117" t="s">
        <v>606</v>
      </c>
      <c r="C28" s="118" t="s">
        <v>606</v>
      </c>
      <c r="D28" s="119" t="s">
        <v>8</v>
      </c>
      <c r="E28" s="120" t="s">
        <v>46</v>
      </c>
      <c r="F28" s="121" t="s">
        <v>534</v>
      </c>
      <c r="G28" s="121" t="s">
        <v>607</v>
      </c>
      <c r="H28" s="120" t="s">
        <v>608</v>
      </c>
      <c r="I28" s="121" t="s">
        <v>537</v>
      </c>
      <c r="J28" s="128">
        <v>4</v>
      </c>
      <c r="K28" s="129">
        <v>2005</v>
      </c>
      <c r="L28" s="129">
        <v>2005</v>
      </c>
      <c r="M28" s="116" t="s">
        <v>538</v>
      </c>
      <c r="N28" s="117" t="s">
        <v>378</v>
      </c>
      <c r="O28" s="130" t="s">
        <v>53</v>
      </c>
      <c r="P28" s="130" t="s">
        <v>141</v>
      </c>
      <c r="Q28" s="137">
        <v>1.5</v>
      </c>
      <c r="R28" s="138">
        <v>51</v>
      </c>
      <c r="S28" s="138">
        <v>18</v>
      </c>
      <c r="T28" s="139">
        <v>1</v>
      </c>
      <c r="U28" s="139">
        <v>1.03</v>
      </c>
      <c r="V28" s="52">
        <f t="shared" si="3"/>
        <v>55.62</v>
      </c>
      <c r="W28" s="53"/>
    </row>
    <row r="29" spans="1:23">
      <c r="A29" s="116" t="s">
        <v>598</v>
      </c>
      <c r="B29" s="117" t="s">
        <v>609</v>
      </c>
      <c r="C29" s="118" t="s">
        <v>609</v>
      </c>
      <c r="D29" s="119" t="s">
        <v>8</v>
      </c>
      <c r="E29" s="120" t="s">
        <v>46</v>
      </c>
      <c r="F29" s="121" t="s">
        <v>534</v>
      </c>
      <c r="G29" s="121" t="s">
        <v>610</v>
      </c>
      <c r="H29" s="120" t="s">
        <v>611</v>
      </c>
      <c r="I29" s="121" t="s">
        <v>537</v>
      </c>
      <c r="J29" s="128">
        <v>3</v>
      </c>
      <c r="K29" s="129">
        <v>2007</v>
      </c>
      <c r="L29" s="129">
        <v>2007</v>
      </c>
      <c r="M29" s="116" t="s">
        <v>538</v>
      </c>
      <c r="N29" s="117" t="s">
        <v>378</v>
      </c>
      <c r="O29" s="130" t="s">
        <v>53</v>
      </c>
      <c r="P29" s="130" t="s">
        <v>83</v>
      </c>
      <c r="Q29" s="137">
        <v>1</v>
      </c>
      <c r="R29" s="138">
        <v>48</v>
      </c>
      <c r="S29" s="138">
        <v>14</v>
      </c>
      <c r="T29" s="139">
        <v>1</v>
      </c>
      <c r="U29" s="141">
        <v>1</v>
      </c>
      <c r="V29" s="52">
        <f t="shared" si="3"/>
        <v>28</v>
      </c>
      <c r="W29" s="53"/>
    </row>
    <row r="30" spans="1:23">
      <c r="A30" s="116" t="s">
        <v>598</v>
      </c>
      <c r="B30" s="117" t="s">
        <v>612</v>
      </c>
      <c r="C30" s="118" t="s">
        <v>612</v>
      </c>
      <c r="D30" s="119" t="s">
        <v>8</v>
      </c>
      <c r="E30" s="120" t="s">
        <v>46</v>
      </c>
      <c r="F30" s="121" t="s">
        <v>534</v>
      </c>
      <c r="G30" s="121" t="s">
        <v>613</v>
      </c>
      <c r="H30" s="120" t="s">
        <v>612</v>
      </c>
      <c r="I30" s="121" t="s">
        <v>537</v>
      </c>
      <c r="J30" s="128">
        <v>4</v>
      </c>
      <c r="K30" s="129">
        <v>2010</v>
      </c>
      <c r="L30" s="129">
        <v>2010</v>
      </c>
      <c r="M30" s="116" t="s">
        <v>538</v>
      </c>
      <c r="N30" s="117" t="s">
        <v>378</v>
      </c>
      <c r="O30" s="130" t="s">
        <v>53</v>
      </c>
      <c r="P30" s="130" t="s">
        <v>83</v>
      </c>
      <c r="Q30" s="137">
        <v>1</v>
      </c>
      <c r="R30" s="138">
        <v>20</v>
      </c>
      <c r="S30" s="138">
        <v>13</v>
      </c>
      <c r="T30" s="139">
        <v>1</v>
      </c>
      <c r="U30" s="139">
        <v>1.03</v>
      </c>
      <c r="V30" s="52">
        <f t="shared" si="3"/>
        <v>26.78</v>
      </c>
      <c r="W30" s="53"/>
    </row>
    <row r="31" spans="1:23">
      <c r="A31" s="116" t="s">
        <v>598</v>
      </c>
      <c r="B31" s="117" t="s">
        <v>606</v>
      </c>
      <c r="C31" s="118" t="s">
        <v>606</v>
      </c>
      <c r="D31" s="119" t="s">
        <v>8</v>
      </c>
      <c r="E31" s="120" t="s">
        <v>46</v>
      </c>
      <c r="F31" s="121" t="s">
        <v>534</v>
      </c>
      <c r="G31" s="121" t="s">
        <v>614</v>
      </c>
      <c r="H31" s="120" t="s">
        <v>606</v>
      </c>
      <c r="I31" s="121" t="s">
        <v>537</v>
      </c>
      <c r="J31" s="128">
        <v>3</v>
      </c>
      <c r="K31" s="129">
        <v>2017</v>
      </c>
      <c r="L31" s="129">
        <v>2017</v>
      </c>
      <c r="M31" s="116" t="s">
        <v>548</v>
      </c>
      <c r="N31" s="117" t="s">
        <v>378</v>
      </c>
      <c r="O31" s="130" t="s">
        <v>53</v>
      </c>
      <c r="P31" s="130" t="s">
        <v>141</v>
      </c>
      <c r="Q31" s="137">
        <v>1.5</v>
      </c>
      <c r="R31" s="138">
        <v>14</v>
      </c>
      <c r="S31" s="140">
        <v>0</v>
      </c>
      <c r="T31" s="139">
        <v>1</v>
      </c>
      <c r="U31" s="141">
        <v>1</v>
      </c>
      <c r="V31" s="52">
        <f>R31*Q31*T31</f>
        <v>21</v>
      </c>
      <c r="W31" s="53"/>
    </row>
    <row r="32" spans="1:23">
      <c r="A32" s="116" t="s">
        <v>615</v>
      </c>
      <c r="B32" s="117" t="s">
        <v>616</v>
      </c>
      <c r="C32" s="118" t="s">
        <v>616</v>
      </c>
      <c r="D32" s="119" t="s">
        <v>8</v>
      </c>
      <c r="E32" s="120" t="s">
        <v>46</v>
      </c>
      <c r="F32" s="121" t="s">
        <v>534</v>
      </c>
      <c r="G32" s="121" t="s">
        <v>617</v>
      </c>
      <c r="H32" s="120" t="s">
        <v>618</v>
      </c>
      <c r="I32" s="121" t="s">
        <v>537</v>
      </c>
      <c r="J32" s="128">
        <v>4</v>
      </c>
      <c r="K32" s="129">
        <v>1978</v>
      </c>
      <c r="L32" s="129">
        <v>1978</v>
      </c>
      <c r="M32" s="116" t="s">
        <v>538</v>
      </c>
      <c r="N32" s="117" t="s">
        <v>378</v>
      </c>
      <c r="O32" s="130" t="s">
        <v>53</v>
      </c>
      <c r="P32" s="130" t="s">
        <v>90</v>
      </c>
      <c r="Q32" s="137">
        <v>1</v>
      </c>
      <c r="R32" s="138">
        <v>46</v>
      </c>
      <c r="S32" s="138">
        <v>12</v>
      </c>
      <c r="T32" s="139">
        <v>1</v>
      </c>
      <c r="U32" s="139">
        <v>1.03</v>
      </c>
      <c r="V32" s="52">
        <f t="shared" ref="V32:V43" si="4">S32*2*Q32*T32*U32</f>
        <v>24.72</v>
      </c>
      <c r="W32" s="53"/>
    </row>
    <row r="33" spans="1:23">
      <c r="A33" s="116" t="s">
        <v>615</v>
      </c>
      <c r="B33" s="117" t="s">
        <v>619</v>
      </c>
      <c r="C33" s="118" t="s">
        <v>619</v>
      </c>
      <c r="D33" s="119" t="s">
        <v>8</v>
      </c>
      <c r="E33" s="120" t="s">
        <v>46</v>
      </c>
      <c r="F33" s="121" t="s">
        <v>534</v>
      </c>
      <c r="G33" s="121" t="s">
        <v>620</v>
      </c>
      <c r="H33" s="120" t="s">
        <v>621</v>
      </c>
      <c r="I33" s="121" t="s">
        <v>537</v>
      </c>
      <c r="J33" s="128">
        <v>4</v>
      </c>
      <c r="K33" s="129">
        <v>2001</v>
      </c>
      <c r="L33" s="129">
        <v>2001</v>
      </c>
      <c r="M33" s="116" t="s">
        <v>538</v>
      </c>
      <c r="N33" s="117" t="s">
        <v>378</v>
      </c>
      <c r="O33" s="130" t="s">
        <v>53</v>
      </c>
      <c r="P33" s="130" t="s">
        <v>54</v>
      </c>
      <c r="Q33" s="137">
        <v>1</v>
      </c>
      <c r="R33" s="138">
        <v>20</v>
      </c>
      <c r="S33" s="138">
        <v>8</v>
      </c>
      <c r="T33" s="139">
        <v>1</v>
      </c>
      <c r="U33" s="139">
        <v>1.03</v>
      </c>
      <c r="V33" s="52">
        <f t="shared" si="4"/>
        <v>16.48</v>
      </c>
      <c r="W33" s="53"/>
    </row>
    <row r="34" spans="1:23">
      <c r="A34" s="116" t="s">
        <v>615</v>
      </c>
      <c r="B34" s="117" t="s">
        <v>622</v>
      </c>
      <c r="C34" s="118" t="s">
        <v>623</v>
      </c>
      <c r="D34" s="119" t="s">
        <v>8</v>
      </c>
      <c r="E34" s="120" t="s">
        <v>46</v>
      </c>
      <c r="F34" s="121" t="s">
        <v>534</v>
      </c>
      <c r="G34" s="121" t="s">
        <v>624</v>
      </c>
      <c r="H34" s="120" t="s">
        <v>622</v>
      </c>
      <c r="I34" s="121" t="s">
        <v>537</v>
      </c>
      <c r="J34" s="128">
        <v>3</v>
      </c>
      <c r="K34" s="129">
        <v>2008</v>
      </c>
      <c r="L34" s="129">
        <v>2008</v>
      </c>
      <c r="M34" s="116" t="s">
        <v>538</v>
      </c>
      <c r="N34" s="117" t="s">
        <v>378</v>
      </c>
      <c r="O34" s="130" t="s">
        <v>53</v>
      </c>
      <c r="P34" s="130" t="s">
        <v>54</v>
      </c>
      <c r="Q34" s="137">
        <v>1</v>
      </c>
      <c r="R34" s="138">
        <v>46</v>
      </c>
      <c r="S34" s="138">
        <v>18</v>
      </c>
      <c r="T34" s="139">
        <v>1</v>
      </c>
      <c r="U34" s="141">
        <v>1</v>
      </c>
      <c r="V34" s="52">
        <f t="shared" si="4"/>
        <v>36</v>
      </c>
      <c r="W34" s="53"/>
    </row>
    <row r="35" spans="1:23">
      <c r="A35" s="116" t="s">
        <v>615</v>
      </c>
      <c r="B35" s="117" t="s">
        <v>625</v>
      </c>
      <c r="C35" s="118" t="s">
        <v>626</v>
      </c>
      <c r="D35" s="119" t="s">
        <v>8</v>
      </c>
      <c r="E35" s="120" t="s">
        <v>46</v>
      </c>
      <c r="F35" s="121" t="s">
        <v>534</v>
      </c>
      <c r="G35" s="121" t="s">
        <v>627</v>
      </c>
      <c r="H35" s="120" t="s">
        <v>626</v>
      </c>
      <c r="I35" s="121" t="s">
        <v>537</v>
      </c>
      <c r="J35" s="128">
        <v>3</v>
      </c>
      <c r="K35" s="129">
        <v>2009</v>
      </c>
      <c r="L35" s="129">
        <v>2009</v>
      </c>
      <c r="M35" s="116" t="s">
        <v>538</v>
      </c>
      <c r="N35" s="117" t="s">
        <v>378</v>
      </c>
      <c r="O35" s="130" t="s">
        <v>53</v>
      </c>
      <c r="P35" s="130" t="s">
        <v>54</v>
      </c>
      <c r="Q35" s="137">
        <v>1</v>
      </c>
      <c r="R35" s="138">
        <v>35</v>
      </c>
      <c r="S35" s="138">
        <v>10</v>
      </c>
      <c r="T35" s="139">
        <v>1</v>
      </c>
      <c r="U35" s="141">
        <v>1</v>
      </c>
      <c r="V35" s="52">
        <f t="shared" si="4"/>
        <v>20</v>
      </c>
      <c r="W35" s="53"/>
    </row>
    <row r="36" spans="1:23">
      <c r="A36" s="116" t="s">
        <v>615</v>
      </c>
      <c r="B36" s="117" t="s">
        <v>50</v>
      </c>
      <c r="C36" s="118" t="s">
        <v>50</v>
      </c>
      <c r="D36" s="119" t="s">
        <v>8</v>
      </c>
      <c r="E36" s="120" t="s">
        <v>46</v>
      </c>
      <c r="F36" s="121" t="s">
        <v>534</v>
      </c>
      <c r="G36" s="121" t="s">
        <v>628</v>
      </c>
      <c r="H36" s="120" t="s">
        <v>50</v>
      </c>
      <c r="I36" s="121" t="s">
        <v>537</v>
      </c>
      <c r="J36" s="128">
        <v>3</v>
      </c>
      <c r="K36" s="129">
        <v>2010</v>
      </c>
      <c r="L36" s="129">
        <v>2010</v>
      </c>
      <c r="M36" s="116" t="s">
        <v>538</v>
      </c>
      <c r="N36" s="117" t="s">
        <v>378</v>
      </c>
      <c r="O36" s="130" t="s">
        <v>53</v>
      </c>
      <c r="P36" s="130" t="s">
        <v>54</v>
      </c>
      <c r="Q36" s="137">
        <v>1</v>
      </c>
      <c r="R36" s="138">
        <v>29</v>
      </c>
      <c r="S36" s="138">
        <v>15</v>
      </c>
      <c r="T36" s="139">
        <v>1</v>
      </c>
      <c r="U36" s="141">
        <v>1</v>
      </c>
      <c r="V36" s="52">
        <f t="shared" si="4"/>
        <v>30</v>
      </c>
      <c r="W36" s="53"/>
    </row>
    <row r="37" spans="1:23">
      <c r="A37" s="116" t="s">
        <v>615</v>
      </c>
      <c r="B37" s="117" t="s">
        <v>629</v>
      </c>
      <c r="C37" s="118" t="s">
        <v>629</v>
      </c>
      <c r="D37" s="119" t="s">
        <v>8</v>
      </c>
      <c r="E37" s="120" t="s">
        <v>46</v>
      </c>
      <c r="F37" s="121" t="s">
        <v>534</v>
      </c>
      <c r="G37" s="121" t="s">
        <v>630</v>
      </c>
      <c r="H37" s="120" t="s">
        <v>629</v>
      </c>
      <c r="I37" s="121" t="s">
        <v>537</v>
      </c>
      <c r="J37" s="128">
        <v>4</v>
      </c>
      <c r="K37" s="129">
        <v>2012</v>
      </c>
      <c r="L37" s="129">
        <v>2012</v>
      </c>
      <c r="M37" s="116" t="s">
        <v>538</v>
      </c>
      <c r="N37" s="117" t="s">
        <v>378</v>
      </c>
      <c r="O37" s="130" t="s">
        <v>53</v>
      </c>
      <c r="P37" s="130" t="s">
        <v>54</v>
      </c>
      <c r="Q37" s="137">
        <v>1</v>
      </c>
      <c r="R37" s="138">
        <v>24</v>
      </c>
      <c r="S37" s="138">
        <v>19</v>
      </c>
      <c r="T37" s="139">
        <v>1</v>
      </c>
      <c r="U37" s="139">
        <v>1.03</v>
      </c>
      <c r="V37" s="52">
        <f t="shared" si="4"/>
        <v>39.14</v>
      </c>
      <c r="W37" s="53"/>
    </row>
    <row r="38" spans="1:23">
      <c r="A38" s="116" t="s">
        <v>615</v>
      </c>
      <c r="B38" s="117" t="s">
        <v>60</v>
      </c>
      <c r="C38" s="118" t="s">
        <v>60</v>
      </c>
      <c r="D38" s="119" t="s">
        <v>8</v>
      </c>
      <c r="E38" s="120" t="s">
        <v>46</v>
      </c>
      <c r="F38" s="121" t="s">
        <v>534</v>
      </c>
      <c r="G38" s="121" t="s">
        <v>631</v>
      </c>
      <c r="H38" s="120" t="s">
        <v>60</v>
      </c>
      <c r="I38" s="121" t="s">
        <v>537</v>
      </c>
      <c r="J38" s="128">
        <v>4</v>
      </c>
      <c r="K38" s="129">
        <v>2012</v>
      </c>
      <c r="L38" s="129">
        <v>2012</v>
      </c>
      <c r="M38" s="116" t="s">
        <v>538</v>
      </c>
      <c r="N38" s="117" t="s">
        <v>378</v>
      </c>
      <c r="O38" s="130" t="s">
        <v>61</v>
      </c>
      <c r="P38" s="130" t="s">
        <v>62</v>
      </c>
      <c r="Q38" s="137">
        <v>1.5</v>
      </c>
      <c r="R38" s="138">
        <v>20</v>
      </c>
      <c r="S38" s="138">
        <v>5</v>
      </c>
      <c r="T38" s="139">
        <v>1</v>
      </c>
      <c r="U38" s="139">
        <v>1.03</v>
      </c>
      <c r="V38" s="52">
        <f t="shared" si="4"/>
        <v>15.45</v>
      </c>
      <c r="W38" s="53"/>
    </row>
    <row r="39" spans="1:23">
      <c r="A39" s="116" t="s">
        <v>632</v>
      </c>
      <c r="B39" s="117" t="s">
        <v>633</v>
      </c>
      <c r="C39" s="118" t="s">
        <v>633</v>
      </c>
      <c r="D39" s="119" t="s">
        <v>8</v>
      </c>
      <c r="E39" s="120" t="s">
        <v>46</v>
      </c>
      <c r="F39" s="121" t="s">
        <v>534</v>
      </c>
      <c r="G39" s="121" t="s">
        <v>634</v>
      </c>
      <c r="H39" s="120" t="s">
        <v>635</v>
      </c>
      <c r="I39" s="121" t="s">
        <v>537</v>
      </c>
      <c r="J39" s="128">
        <v>4</v>
      </c>
      <c r="K39" s="129">
        <v>2002</v>
      </c>
      <c r="L39" s="129">
        <v>2002</v>
      </c>
      <c r="M39" s="116" t="s">
        <v>538</v>
      </c>
      <c r="N39" s="117" t="s">
        <v>378</v>
      </c>
      <c r="O39" s="130" t="s">
        <v>58</v>
      </c>
      <c r="P39" s="130" t="s">
        <v>101</v>
      </c>
      <c r="Q39" s="137">
        <v>2</v>
      </c>
      <c r="R39" s="138">
        <v>19</v>
      </c>
      <c r="S39" s="138">
        <v>7</v>
      </c>
      <c r="T39" s="139">
        <v>1</v>
      </c>
      <c r="U39" s="139">
        <v>1.03</v>
      </c>
      <c r="V39" s="52">
        <f t="shared" si="4"/>
        <v>28.84</v>
      </c>
      <c r="W39" s="53"/>
    </row>
    <row r="40" spans="1:23">
      <c r="A40" s="116" t="s">
        <v>632</v>
      </c>
      <c r="B40" s="117" t="s">
        <v>636</v>
      </c>
      <c r="C40" s="118" t="s">
        <v>636</v>
      </c>
      <c r="D40" s="119" t="s">
        <v>8</v>
      </c>
      <c r="E40" s="120" t="s">
        <v>46</v>
      </c>
      <c r="F40" s="121" t="s">
        <v>534</v>
      </c>
      <c r="G40" s="121" t="s">
        <v>637</v>
      </c>
      <c r="H40" s="120" t="s">
        <v>636</v>
      </c>
      <c r="I40" s="121" t="s">
        <v>537</v>
      </c>
      <c r="J40" s="128">
        <v>3</v>
      </c>
      <c r="K40" s="129">
        <v>2003</v>
      </c>
      <c r="L40" s="129">
        <v>2003</v>
      </c>
      <c r="M40" s="116" t="s">
        <v>538</v>
      </c>
      <c r="N40" s="117" t="s">
        <v>378</v>
      </c>
      <c r="O40" s="130" t="s">
        <v>58</v>
      </c>
      <c r="P40" s="130" t="s">
        <v>101</v>
      </c>
      <c r="Q40" s="137">
        <v>2</v>
      </c>
      <c r="R40" s="138">
        <v>32</v>
      </c>
      <c r="S40" s="138">
        <v>17</v>
      </c>
      <c r="T40" s="139">
        <v>1</v>
      </c>
      <c r="U40" s="141">
        <v>1</v>
      </c>
      <c r="V40" s="52">
        <f t="shared" si="4"/>
        <v>68</v>
      </c>
      <c r="W40" s="53"/>
    </row>
    <row r="41" spans="1:23">
      <c r="A41" s="116" t="s">
        <v>638</v>
      </c>
      <c r="B41" s="117" t="s">
        <v>639</v>
      </c>
      <c r="C41" s="118" t="s">
        <v>640</v>
      </c>
      <c r="D41" s="119" t="s">
        <v>8</v>
      </c>
      <c r="E41" s="120" t="s">
        <v>46</v>
      </c>
      <c r="F41" s="121" t="s">
        <v>544</v>
      </c>
      <c r="G41" s="121" t="s">
        <v>641</v>
      </c>
      <c r="H41" s="120" t="s">
        <v>639</v>
      </c>
      <c r="I41" s="121" t="s">
        <v>547</v>
      </c>
      <c r="J41" s="128">
        <v>4</v>
      </c>
      <c r="K41" s="129">
        <v>2013</v>
      </c>
      <c r="L41" s="116">
        <v>2013</v>
      </c>
      <c r="M41" s="116" t="s">
        <v>538</v>
      </c>
      <c r="N41" s="117" t="s">
        <v>378</v>
      </c>
      <c r="O41" s="130" t="s">
        <v>53</v>
      </c>
      <c r="P41" s="130" t="s">
        <v>119</v>
      </c>
      <c r="Q41" s="137">
        <v>1</v>
      </c>
      <c r="R41" s="138">
        <v>16</v>
      </c>
      <c r="S41" s="138">
        <v>3</v>
      </c>
      <c r="T41" s="139">
        <v>1.1</v>
      </c>
      <c r="U41" s="139">
        <v>1.03</v>
      </c>
      <c r="V41" s="52">
        <f t="shared" si="4"/>
        <v>6.798</v>
      </c>
      <c r="W41" s="53"/>
    </row>
    <row r="42" spans="1:23">
      <c r="A42" s="116" t="s">
        <v>638</v>
      </c>
      <c r="B42" s="117" t="s">
        <v>639</v>
      </c>
      <c r="C42" s="118" t="s">
        <v>639</v>
      </c>
      <c r="D42" s="119" t="s">
        <v>8</v>
      </c>
      <c r="E42" s="120" t="s">
        <v>46</v>
      </c>
      <c r="F42" s="121" t="s">
        <v>534</v>
      </c>
      <c r="G42" s="121" t="s">
        <v>642</v>
      </c>
      <c r="H42" s="120" t="s">
        <v>639</v>
      </c>
      <c r="I42" s="121" t="s">
        <v>537</v>
      </c>
      <c r="J42" s="128">
        <v>4</v>
      </c>
      <c r="K42" s="129">
        <v>1993</v>
      </c>
      <c r="L42" s="129">
        <v>1993</v>
      </c>
      <c r="M42" s="116" t="s">
        <v>538</v>
      </c>
      <c r="N42" s="117" t="s">
        <v>378</v>
      </c>
      <c r="O42" s="130" t="s">
        <v>53</v>
      </c>
      <c r="P42" s="130" t="s">
        <v>119</v>
      </c>
      <c r="Q42" s="137">
        <v>1</v>
      </c>
      <c r="R42" s="138">
        <v>30</v>
      </c>
      <c r="S42" s="138">
        <v>9</v>
      </c>
      <c r="T42" s="139">
        <v>1</v>
      </c>
      <c r="U42" s="139">
        <v>1.03</v>
      </c>
      <c r="V42" s="52">
        <f t="shared" si="4"/>
        <v>18.54</v>
      </c>
      <c r="W42" s="53"/>
    </row>
    <row r="43" spans="1:23">
      <c r="A43" s="116" t="s">
        <v>638</v>
      </c>
      <c r="B43" s="117" t="s">
        <v>643</v>
      </c>
      <c r="C43" s="118" t="s">
        <v>643</v>
      </c>
      <c r="D43" s="119" t="s">
        <v>8</v>
      </c>
      <c r="E43" s="120" t="s">
        <v>46</v>
      </c>
      <c r="F43" s="121" t="s">
        <v>534</v>
      </c>
      <c r="G43" s="121" t="s">
        <v>644</v>
      </c>
      <c r="H43" s="120" t="s">
        <v>645</v>
      </c>
      <c r="I43" s="121" t="s">
        <v>537</v>
      </c>
      <c r="J43" s="128">
        <v>5</v>
      </c>
      <c r="K43" s="129">
        <v>2001</v>
      </c>
      <c r="L43" s="129">
        <v>2001</v>
      </c>
      <c r="M43" s="116" t="s">
        <v>538</v>
      </c>
      <c r="N43" s="117" t="s">
        <v>378</v>
      </c>
      <c r="O43" s="130" t="s">
        <v>53</v>
      </c>
      <c r="P43" s="130" t="s">
        <v>119</v>
      </c>
      <c r="Q43" s="137">
        <v>1</v>
      </c>
      <c r="R43" s="138">
        <v>33</v>
      </c>
      <c r="S43" s="138">
        <v>21</v>
      </c>
      <c r="T43" s="139">
        <v>1</v>
      </c>
      <c r="U43" s="139">
        <v>1.06</v>
      </c>
      <c r="V43" s="52">
        <f t="shared" si="4"/>
        <v>44.52</v>
      </c>
      <c r="W43" s="53"/>
    </row>
    <row r="44" spans="1:23">
      <c r="A44" s="116" t="s">
        <v>638</v>
      </c>
      <c r="B44" s="117" t="s">
        <v>643</v>
      </c>
      <c r="C44" s="118" t="s">
        <v>646</v>
      </c>
      <c r="D44" s="119" t="s">
        <v>8</v>
      </c>
      <c r="E44" s="120" t="s">
        <v>46</v>
      </c>
      <c r="F44" s="121" t="s">
        <v>544</v>
      </c>
      <c r="G44" s="121" t="s">
        <v>647</v>
      </c>
      <c r="H44" s="120" t="s">
        <v>648</v>
      </c>
      <c r="I44" s="121" t="s">
        <v>547</v>
      </c>
      <c r="J44" s="128">
        <v>3</v>
      </c>
      <c r="K44" s="129">
        <v>2014</v>
      </c>
      <c r="L44" s="129">
        <v>2014</v>
      </c>
      <c r="M44" s="116" t="s">
        <v>548</v>
      </c>
      <c r="N44" s="117" t="s">
        <v>378</v>
      </c>
      <c r="O44" s="130" t="s">
        <v>53</v>
      </c>
      <c r="P44" s="130" t="s">
        <v>119</v>
      </c>
      <c r="Q44" s="137">
        <v>1</v>
      </c>
      <c r="R44" s="138">
        <v>16</v>
      </c>
      <c r="S44" s="138">
        <v>3</v>
      </c>
      <c r="T44" s="139">
        <v>1.1</v>
      </c>
      <c r="U44" s="141">
        <v>1</v>
      </c>
      <c r="V44" s="52">
        <f>R44*Q44*T44</f>
        <v>17.6</v>
      </c>
      <c r="W44" s="53"/>
    </row>
    <row r="45" spans="1:23">
      <c r="A45" s="116" t="s">
        <v>649</v>
      </c>
      <c r="B45" s="117" t="s">
        <v>650</v>
      </c>
      <c r="C45" s="118" t="s">
        <v>650</v>
      </c>
      <c r="D45" s="119" t="s">
        <v>8</v>
      </c>
      <c r="E45" s="120" t="s">
        <v>46</v>
      </c>
      <c r="F45" s="121" t="s">
        <v>534</v>
      </c>
      <c r="G45" s="121" t="s">
        <v>651</v>
      </c>
      <c r="H45" s="120" t="s">
        <v>650</v>
      </c>
      <c r="I45" s="121" t="s">
        <v>537</v>
      </c>
      <c r="J45" s="128">
        <v>5</v>
      </c>
      <c r="K45" s="129">
        <v>2001</v>
      </c>
      <c r="L45" s="129">
        <v>2001</v>
      </c>
      <c r="M45" s="116" t="s">
        <v>538</v>
      </c>
      <c r="N45" s="117" t="s">
        <v>378</v>
      </c>
      <c r="O45" s="130" t="s">
        <v>58</v>
      </c>
      <c r="P45" s="130" t="s">
        <v>72</v>
      </c>
      <c r="Q45" s="137">
        <v>2</v>
      </c>
      <c r="R45" s="138">
        <v>16</v>
      </c>
      <c r="S45" s="138">
        <v>12</v>
      </c>
      <c r="T45" s="139">
        <v>1</v>
      </c>
      <c r="U45" s="139">
        <v>1.06</v>
      </c>
      <c r="V45" s="52">
        <f t="shared" ref="V45:V59" si="5">S45*2*Q45*T45*U45</f>
        <v>50.88</v>
      </c>
      <c r="W45" s="53"/>
    </row>
    <row r="46" spans="1:23">
      <c r="A46" s="116" t="s">
        <v>649</v>
      </c>
      <c r="B46" s="117" t="s">
        <v>652</v>
      </c>
      <c r="C46" s="118" t="s">
        <v>653</v>
      </c>
      <c r="D46" s="119" t="s">
        <v>8</v>
      </c>
      <c r="E46" s="120" t="s">
        <v>46</v>
      </c>
      <c r="F46" s="121" t="s">
        <v>534</v>
      </c>
      <c r="G46" s="121" t="s">
        <v>654</v>
      </c>
      <c r="H46" s="120" t="s">
        <v>655</v>
      </c>
      <c r="I46" s="121" t="s">
        <v>537</v>
      </c>
      <c r="J46" s="128">
        <v>7</v>
      </c>
      <c r="K46" s="129">
        <v>2002</v>
      </c>
      <c r="L46" s="129">
        <v>2002</v>
      </c>
      <c r="M46" s="116" t="s">
        <v>538</v>
      </c>
      <c r="N46" s="117" t="s">
        <v>378</v>
      </c>
      <c r="O46" s="130" t="s">
        <v>61</v>
      </c>
      <c r="P46" s="130" t="s">
        <v>74</v>
      </c>
      <c r="Q46" s="137">
        <v>1.5</v>
      </c>
      <c r="R46" s="138">
        <v>44</v>
      </c>
      <c r="S46" s="138">
        <v>11</v>
      </c>
      <c r="T46" s="139">
        <v>1</v>
      </c>
      <c r="U46" s="139">
        <v>1.24</v>
      </c>
      <c r="V46" s="52">
        <f t="shared" si="5"/>
        <v>40.92</v>
      </c>
      <c r="W46" s="53"/>
    </row>
    <row r="47" spans="1:23">
      <c r="A47" s="116" t="s">
        <v>649</v>
      </c>
      <c r="B47" s="117" t="s">
        <v>656</v>
      </c>
      <c r="C47" s="118" t="s">
        <v>657</v>
      </c>
      <c r="D47" s="119" t="s">
        <v>8</v>
      </c>
      <c r="E47" s="120" t="s">
        <v>46</v>
      </c>
      <c r="F47" s="121" t="s">
        <v>534</v>
      </c>
      <c r="G47" s="121" t="s">
        <v>658</v>
      </c>
      <c r="H47" s="120" t="s">
        <v>659</v>
      </c>
      <c r="I47" s="121" t="s">
        <v>537</v>
      </c>
      <c r="J47" s="128">
        <v>3</v>
      </c>
      <c r="K47" s="129">
        <v>2010</v>
      </c>
      <c r="L47" s="129">
        <v>2010</v>
      </c>
      <c r="M47" s="116" t="s">
        <v>538</v>
      </c>
      <c r="N47" s="117" t="s">
        <v>378</v>
      </c>
      <c r="O47" s="130" t="s">
        <v>58</v>
      </c>
      <c r="P47" s="130" t="s">
        <v>101</v>
      </c>
      <c r="Q47" s="137">
        <v>2</v>
      </c>
      <c r="R47" s="138">
        <v>13</v>
      </c>
      <c r="S47" s="138">
        <v>7</v>
      </c>
      <c r="T47" s="139">
        <v>1</v>
      </c>
      <c r="U47" s="141">
        <v>1</v>
      </c>
      <c r="V47" s="52">
        <f t="shared" si="5"/>
        <v>28</v>
      </c>
      <c r="W47" s="53"/>
    </row>
    <row r="48" spans="1:23">
      <c r="A48" s="122" t="s">
        <v>615</v>
      </c>
      <c r="B48" s="122" t="s">
        <v>50</v>
      </c>
      <c r="C48" s="123" t="s">
        <v>50</v>
      </c>
      <c r="D48" s="124" t="s">
        <v>9</v>
      </c>
      <c r="E48" s="125" t="s">
        <v>46</v>
      </c>
      <c r="F48" s="126" t="s">
        <v>534</v>
      </c>
      <c r="G48" s="127" t="s">
        <v>660</v>
      </c>
      <c r="H48" s="125" t="s">
        <v>50</v>
      </c>
      <c r="I48" s="124" t="s">
        <v>537</v>
      </c>
      <c r="J48" s="131">
        <v>4</v>
      </c>
      <c r="K48" s="132">
        <v>2010</v>
      </c>
      <c r="L48" s="133">
        <v>2010</v>
      </c>
      <c r="M48" s="134" t="s">
        <v>538</v>
      </c>
      <c r="N48" s="127" t="s">
        <v>378</v>
      </c>
      <c r="O48" s="123" t="s">
        <v>53</v>
      </c>
      <c r="P48" s="123" t="s">
        <v>54</v>
      </c>
      <c r="Q48" s="142">
        <v>1</v>
      </c>
      <c r="R48" s="143">
        <v>33</v>
      </c>
      <c r="S48" s="143">
        <v>16</v>
      </c>
      <c r="T48" s="144">
        <v>1</v>
      </c>
      <c r="U48" s="144">
        <v>1.03</v>
      </c>
      <c r="V48" s="58">
        <f t="shared" si="5"/>
        <v>32.96</v>
      </c>
      <c r="W48" s="59">
        <f>SUM(V48:V97)</f>
        <v>2295.932</v>
      </c>
    </row>
    <row r="49" spans="1:23">
      <c r="A49" s="122" t="s">
        <v>532</v>
      </c>
      <c r="B49" s="122" t="s">
        <v>56</v>
      </c>
      <c r="C49" s="123" t="s">
        <v>56</v>
      </c>
      <c r="D49" s="124" t="s">
        <v>9</v>
      </c>
      <c r="E49" s="125" t="s">
        <v>46</v>
      </c>
      <c r="F49" s="126" t="s">
        <v>534</v>
      </c>
      <c r="G49" s="127" t="s">
        <v>661</v>
      </c>
      <c r="H49" s="125" t="s">
        <v>56</v>
      </c>
      <c r="I49" s="124" t="s">
        <v>537</v>
      </c>
      <c r="J49" s="131">
        <v>6</v>
      </c>
      <c r="K49" s="132">
        <v>1995</v>
      </c>
      <c r="L49" s="133">
        <v>1995</v>
      </c>
      <c r="M49" s="134" t="s">
        <v>538</v>
      </c>
      <c r="N49" s="127" t="s">
        <v>378</v>
      </c>
      <c r="O49" s="123" t="s">
        <v>58</v>
      </c>
      <c r="P49" s="123" t="s">
        <v>59</v>
      </c>
      <c r="Q49" s="142">
        <v>2</v>
      </c>
      <c r="R49" s="143">
        <v>75</v>
      </c>
      <c r="S49" s="143">
        <v>24</v>
      </c>
      <c r="T49" s="144">
        <v>1</v>
      </c>
      <c r="U49" s="144">
        <v>1.12</v>
      </c>
      <c r="V49" s="58">
        <f t="shared" si="5"/>
        <v>107.52</v>
      </c>
      <c r="W49" s="59"/>
    </row>
    <row r="50" spans="1:23">
      <c r="A50" s="122" t="s">
        <v>615</v>
      </c>
      <c r="B50" s="122" t="s">
        <v>60</v>
      </c>
      <c r="C50" s="123" t="s">
        <v>60</v>
      </c>
      <c r="D50" s="124" t="s">
        <v>9</v>
      </c>
      <c r="E50" s="125" t="s">
        <v>46</v>
      </c>
      <c r="F50" s="126" t="s">
        <v>534</v>
      </c>
      <c r="G50" s="127" t="s">
        <v>631</v>
      </c>
      <c r="H50" s="125" t="s">
        <v>60</v>
      </c>
      <c r="I50" s="124" t="s">
        <v>537</v>
      </c>
      <c r="J50" s="131">
        <v>4</v>
      </c>
      <c r="K50" s="132">
        <v>2011</v>
      </c>
      <c r="L50" s="133">
        <v>2012</v>
      </c>
      <c r="M50" s="134" t="s">
        <v>538</v>
      </c>
      <c r="N50" s="127" t="s">
        <v>378</v>
      </c>
      <c r="O50" s="123" t="s">
        <v>61</v>
      </c>
      <c r="P50" s="123" t="s">
        <v>62</v>
      </c>
      <c r="Q50" s="142">
        <v>1.5</v>
      </c>
      <c r="R50" s="143">
        <v>21</v>
      </c>
      <c r="S50" s="143">
        <v>6</v>
      </c>
      <c r="T50" s="144">
        <v>1</v>
      </c>
      <c r="U50" s="144">
        <v>1.03</v>
      </c>
      <c r="V50" s="58">
        <f t="shared" si="5"/>
        <v>18.54</v>
      </c>
      <c r="W50" s="59"/>
    </row>
    <row r="51" spans="1:23">
      <c r="A51" s="122" t="s">
        <v>561</v>
      </c>
      <c r="B51" s="122" t="s">
        <v>578</v>
      </c>
      <c r="C51" s="123" t="s">
        <v>578</v>
      </c>
      <c r="D51" s="124" t="s">
        <v>9</v>
      </c>
      <c r="E51" s="125" t="s">
        <v>46</v>
      </c>
      <c r="F51" s="126" t="s">
        <v>534</v>
      </c>
      <c r="G51" s="127" t="s">
        <v>662</v>
      </c>
      <c r="H51" s="125" t="s">
        <v>663</v>
      </c>
      <c r="I51" s="124" t="s">
        <v>537</v>
      </c>
      <c r="J51" s="131">
        <v>5</v>
      </c>
      <c r="K51" s="132">
        <v>2002</v>
      </c>
      <c r="L51" s="133">
        <v>2003</v>
      </c>
      <c r="M51" s="134" t="s">
        <v>538</v>
      </c>
      <c r="N51" s="127" t="s">
        <v>378</v>
      </c>
      <c r="O51" s="123" t="s">
        <v>58</v>
      </c>
      <c r="P51" s="123" t="s">
        <v>104</v>
      </c>
      <c r="Q51" s="142">
        <v>2</v>
      </c>
      <c r="R51" s="143">
        <v>27</v>
      </c>
      <c r="S51" s="143">
        <v>22</v>
      </c>
      <c r="T51" s="144">
        <v>1</v>
      </c>
      <c r="U51" s="144">
        <v>1.06</v>
      </c>
      <c r="V51" s="58">
        <f t="shared" si="5"/>
        <v>93.28</v>
      </c>
      <c r="W51" s="59"/>
    </row>
    <row r="52" spans="1:23">
      <c r="A52" s="122" t="s">
        <v>649</v>
      </c>
      <c r="B52" s="122" t="s">
        <v>656</v>
      </c>
      <c r="C52" s="123" t="s">
        <v>657</v>
      </c>
      <c r="D52" s="124" t="s">
        <v>9</v>
      </c>
      <c r="E52" s="125" t="s">
        <v>46</v>
      </c>
      <c r="F52" s="126" t="s">
        <v>534</v>
      </c>
      <c r="G52" s="127" t="s">
        <v>658</v>
      </c>
      <c r="H52" s="125" t="s">
        <v>659</v>
      </c>
      <c r="I52" s="124" t="s">
        <v>537</v>
      </c>
      <c r="J52" s="131">
        <v>3</v>
      </c>
      <c r="K52" s="132">
        <v>2009</v>
      </c>
      <c r="L52" s="133">
        <v>2010</v>
      </c>
      <c r="M52" s="134" t="s">
        <v>538</v>
      </c>
      <c r="N52" s="127" t="s">
        <v>378</v>
      </c>
      <c r="O52" s="123" t="s">
        <v>58</v>
      </c>
      <c r="P52" s="123" t="s">
        <v>101</v>
      </c>
      <c r="Q52" s="142">
        <v>2</v>
      </c>
      <c r="R52" s="143">
        <v>19</v>
      </c>
      <c r="S52" s="143">
        <v>5</v>
      </c>
      <c r="T52" s="144">
        <v>1</v>
      </c>
      <c r="U52" s="145">
        <v>1</v>
      </c>
      <c r="V52" s="58">
        <f t="shared" si="5"/>
        <v>20</v>
      </c>
      <c r="W52" s="59"/>
    </row>
    <row r="53" spans="1:23">
      <c r="A53" s="122" t="s">
        <v>649</v>
      </c>
      <c r="B53" s="122" t="s">
        <v>656</v>
      </c>
      <c r="C53" s="123" t="s">
        <v>664</v>
      </c>
      <c r="D53" s="124" t="s">
        <v>9</v>
      </c>
      <c r="E53" s="125" t="s">
        <v>46</v>
      </c>
      <c r="F53" s="126" t="s">
        <v>534</v>
      </c>
      <c r="G53" s="127" t="s">
        <v>665</v>
      </c>
      <c r="H53" s="125" t="s">
        <v>666</v>
      </c>
      <c r="I53" s="124" t="s">
        <v>537</v>
      </c>
      <c r="J53" s="131">
        <v>4</v>
      </c>
      <c r="K53" s="132">
        <v>2012</v>
      </c>
      <c r="L53" s="133">
        <v>2013</v>
      </c>
      <c r="M53" s="134" t="s">
        <v>538</v>
      </c>
      <c r="N53" s="127" t="s">
        <v>378</v>
      </c>
      <c r="O53" s="123" t="s">
        <v>58</v>
      </c>
      <c r="P53" s="123" t="s">
        <v>72</v>
      </c>
      <c r="Q53" s="142">
        <v>2</v>
      </c>
      <c r="R53" s="143">
        <v>17</v>
      </c>
      <c r="S53" s="143">
        <v>5</v>
      </c>
      <c r="T53" s="144">
        <v>1</v>
      </c>
      <c r="U53" s="144">
        <v>1.03</v>
      </c>
      <c r="V53" s="58">
        <f t="shared" si="5"/>
        <v>20.6</v>
      </c>
      <c r="W53" s="59"/>
    </row>
    <row r="54" spans="1:23">
      <c r="A54" s="122" t="s">
        <v>549</v>
      </c>
      <c r="B54" s="122" t="s">
        <v>667</v>
      </c>
      <c r="C54" s="123" t="s">
        <v>667</v>
      </c>
      <c r="D54" s="124" t="s">
        <v>9</v>
      </c>
      <c r="E54" s="125" t="s">
        <v>46</v>
      </c>
      <c r="F54" s="126" t="s">
        <v>534</v>
      </c>
      <c r="G54" s="127" t="s">
        <v>668</v>
      </c>
      <c r="H54" s="125" t="s">
        <v>669</v>
      </c>
      <c r="I54" s="124" t="s">
        <v>537</v>
      </c>
      <c r="J54" s="131">
        <v>4</v>
      </c>
      <c r="K54" s="135">
        <v>2005</v>
      </c>
      <c r="L54" s="135">
        <v>2006</v>
      </c>
      <c r="M54" s="134" t="s">
        <v>538</v>
      </c>
      <c r="N54" s="127" t="s">
        <v>378</v>
      </c>
      <c r="O54" s="123" t="s">
        <v>58</v>
      </c>
      <c r="P54" s="123" t="s">
        <v>72</v>
      </c>
      <c r="Q54" s="142">
        <v>2</v>
      </c>
      <c r="R54" s="143">
        <v>19</v>
      </c>
      <c r="S54" s="143">
        <v>6</v>
      </c>
      <c r="T54" s="144">
        <v>1</v>
      </c>
      <c r="U54" s="144">
        <v>1.03</v>
      </c>
      <c r="V54" s="58">
        <f t="shared" si="5"/>
        <v>24.72</v>
      </c>
      <c r="W54" s="59"/>
    </row>
    <row r="55" spans="1:23">
      <c r="A55" s="122" t="s">
        <v>649</v>
      </c>
      <c r="B55" s="122" t="s">
        <v>650</v>
      </c>
      <c r="C55" s="123" t="s">
        <v>650</v>
      </c>
      <c r="D55" s="124" t="s">
        <v>9</v>
      </c>
      <c r="E55" s="125" t="s">
        <v>46</v>
      </c>
      <c r="F55" s="126" t="s">
        <v>534</v>
      </c>
      <c r="G55" s="127" t="s">
        <v>670</v>
      </c>
      <c r="H55" s="125" t="s">
        <v>671</v>
      </c>
      <c r="I55" s="124" t="s">
        <v>537</v>
      </c>
      <c r="J55" s="131">
        <v>4</v>
      </c>
      <c r="K55" s="135">
        <v>2013</v>
      </c>
      <c r="L55" s="135">
        <v>2013</v>
      </c>
      <c r="M55" s="134" t="s">
        <v>538</v>
      </c>
      <c r="N55" s="127" t="s">
        <v>378</v>
      </c>
      <c r="O55" s="123" t="s">
        <v>58</v>
      </c>
      <c r="P55" s="123" t="s">
        <v>72</v>
      </c>
      <c r="Q55" s="142">
        <v>2</v>
      </c>
      <c r="R55" s="143">
        <v>26</v>
      </c>
      <c r="S55" s="143">
        <v>9</v>
      </c>
      <c r="T55" s="144">
        <v>1</v>
      </c>
      <c r="U55" s="144">
        <v>1.03</v>
      </c>
      <c r="V55" s="58">
        <f t="shared" si="5"/>
        <v>37.08</v>
      </c>
      <c r="W55" s="59"/>
    </row>
    <row r="56" spans="1:23">
      <c r="A56" s="122" t="s">
        <v>532</v>
      </c>
      <c r="B56" s="122" t="s">
        <v>533</v>
      </c>
      <c r="C56" s="123" t="s">
        <v>672</v>
      </c>
      <c r="D56" s="124" t="s">
        <v>9</v>
      </c>
      <c r="E56" s="125" t="s">
        <v>46</v>
      </c>
      <c r="F56" s="126" t="s">
        <v>534</v>
      </c>
      <c r="G56" s="127" t="s">
        <v>673</v>
      </c>
      <c r="H56" s="125" t="s">
        <v>672</v>
      </c>
      <c r="I56" s="124" t="s">
        <v>537</v>
      </c>
      <c r="J56" s="131">
        <v>5</v>
      </c>
      <c r="K56" s="135">
        <v>2009</v>
      </c>
      <c r="L56" s="135">
        <v>2010</v>
      </c>
      <c r="M56" s="134" t="s">
        <v>538</v>
      </c>
      <c r="N56" s="127" t="s">
        <v>378</v>
      </c>
      <c r="O56" s="123" t="s">
        <v>58</v>
      </c>
      <c r="P56" s="123" t="s">
        <v>59</v>
      </c>
      <c r="Q56" s="142">
        <v>2</v>
      </c>
      <c r="R56" s="143">
        <v>28</v>
      </c>
      <c r="S56" s="143">
        <v>11</v>
      </c>
      <c r="T56" s="144">
        <v>1</v>
      </c>
      <c r="U56" s="144">
        <v>1.06</v>
      </c>
      <c r="V56" s="58">
        <f t="shared" si="5"/>
        <v>46.64</v>
      </c>
      <c r="W56" s="59"/>
    </row>
    <row r="57" spans="1:23">
      <c r="A57" s="122" t="s">
        <v>581</v>
      </c>
      <c r="B57" s="122" t="s">
        <v>596</v>
      </c>
      <c r="C57" s="123" t="s">
        <v>596</v>
      </c>
      <c r="D57" s="124" t="s">
        <v>9</v>
      </c>
      <c r="E57" s="125" t="s">
        <v>46</v>
      </c>
      <c r="F57" s="126" t="s">
        <v>534</v>
      </c>
      <c r="G57" s="127" t="s">
        <v>674</v>
      </c>
      <c r="H57" s="125" t="s">
        <v>596</v>
      </c>
      <c r="I57" s="124" t="s">
        <v>537</v>
      </c>
      <c r="J57" s="131">
        <v>4</v>
      </c>
      <c r="K57" s="135">
        <v>2002</v>
      </c>
      <c r="L57" s="135">
        <v>2002</v>
      </c>
      <c r="M57" s="134" t="s">
        <v>538</v>
      </c>
      <c r="N57" s="127" t="s">
        <v>378</v>
      </c>
      <c r="O57" s="123" t="s">
        <v>61</v>
      </c>
      <c r="P57" s="123" t="s">
        <v>74</v>
      </c>
      <c r="Q57" s="142">
        <v>1.5</v>
      </c>
      <c r="R57" s="143">
        <v>41</v>
      </c>
      <c r="S57" s="143">
        <v>10</v>
      </c>
      <c r="T57" s="144">
        <v>1</v>
      </c>
      <c r="U57" s="144">
        <v>1.03</v>
      </c>
      <c r="V57" s="58">
        <f t="shared" si="5"/>
        <v>30.9</v>
      </c>
      <c r="W57" s="59"/>
    </row>
    <row r="58" spans="1:23">
      <c r="A58" s="122" t="s">
        <v>532</v>
      </c>
      <c r="B58" s="122" t="s">
        <v>56</v>
      </c>
      <c r="C58" s="123" t="s">
        <v>56</v>
      </c>
      <c r="D58" s="124" t="s">
        <v>9</v>
      </c>
      <c r="E58" s="125" t="s">
        <v>46</v>
      </c>
      <c r="F58" s="126" t="s">
        <v>534</v>
      </c>
      <c r="G58" s="127" t="s">
        <v>675</v>
      </c>
      <c r="H58" s="125" t="s">
        <v>532</v>
      </c>
      <c r="I58" s="124" t="s">
        <v>537</v>
      </c>
      <c r="J58" s="131">
        <v>3</v>
      </c>
      <c r="K58" s="135">
        <v>2012</v>
      </c>
      <c r="L58" s="135">
        <v>2013</v>
      </c>
      <c r="M58" s="134" t="s">
        <v>538</v>
      </c>
      <c r="N58" s="127" t="s">
        <v>378</v>
      </c>
      <c r="O58" s="123" t="s">
        <v>58</v>
      </c>
      <c r="P58" s="123" t="s">
        <v>59</v>
      </c>
      <c r="Q58" s="142">
        <v>2</v>
      </c>
      <c r="R58" s="143">
        <v>30</v>
      </c>
      <c r="S58" s="143">
        <v>8</v>
      </c>
      <c r="T58" s="144">
        <v>1</v>
      </c>
      <c r="U58" s="145">
        <v>1</v>
      </c>
      <c r="V58" s="58">
        <f t="shared" si="5"/>
        <v>32</v>
      </c>
      <c r="W58" s="59"/>
    </row>
    <row r="59" spans="1:23">
      <c r="A59" s="122" t="s">
        <v>549</v>
      </c>
      <c r="B59" s="122" t="s">
        <v>676</v>
      </c>
      <c r="C59" s="123" t="s">
        <v>676</v>
      </c>
      <c r="D59" s="124" t="s">
        <v>9</v>
      </c>
      <c r="E59" s="125" t="s">
        <v>46</v>
      </c>
      <c r="F59" s="126" t="s">
        <v>534</v>
      </c>
      <c r="G59" s="127" t="s">
        <v>677</v>
      </c>
      <c r="H59" s="125" t="s">
        <v>678</v>
      </c>
      <c r="I59" s="124" t="s">
        <v>537</v>
      </c>
      <c r="J59" s="131">
        <v>5</v>
      </c>
      <c r="K59" s="135">
        <v>1987</v>
      </c>
      <c r="L59" s="135">
        <v>1987</v>
      </c>
      <c r="M59" s="134" t="s">
        <v>538</v>
      </c>
      <c r="N59" s="127" t="s">
        <v>378</v>
      </c>
      <c r="O59" s="123" t="s">
        <v>58</v>
      </c>
      <c r="P59" s="123" t="s">
        <v>72</v>
      </c>
      <c r="Q59" s="142">
        <v>2</v>
      </c>
      <c r="R59" s="143">
        <v>33</v>
      </c>
      <c r="S59" s="143">
        <v>18</v>
      </c>
      <c r="T59" s="144">
        <v>1</v>
      </c>
      <c r="U59" s="144">
        <v>1.06</v>
      </c>
      <c r="V59" s="58">
        <f t="shared" si="5"/>
        <v>76.32</v>
      </c>
      <c r="W59" s="59"/>
    </row>
    <row r="60" spans="1:23">
      <c r="A60" s="122" t="s">
        <v>615</v>
      </c>
      <c r="B60" s="122" t="s">
        <v>50</v>
      </c>
      <c r="C60" s="123" t="s">
        <v>679</v>
      </c>
      <c r="D60" s="124" t="s">
        <v>9</v>
      </c>
      <c r="E60" s="125" t="s">
        <v>46</v>
      </c>
      <c r="F60" s="126" t="s">
        <v>534</v>
      </c>
      <c r="G60" s="127" t="s">
        <v>680</v>
      </c>
      <c r="H60" s="125" t="s">
        <v>679</v>
      </c>
      <c r="I60" s="124" t="s">
        <v>537</v>
      </c>
      <c r="J60" s="131">
        <v>3</v>
      </c>
      <c r="K60" s="135">
        <v>2013</v>
      </c>
      <c r="L60" s="135">
        <v>2014</v>
      </c>
      <c r="M60" s="134" t="s">
        <v>548</v>
      </c>
      <c r="N60" s="127" t="s">
        <v>378</v>
      </c>
      <c r="O60" s="123" t="s">
        <v>53</v>
      </c>
      <c r="P60" s="123" t="s">
        <v>54</v>
      </c>
      <c r="Q60" s="142">
        <v>1</v>
      </c>
      <c r="R60" s="143">
        <v>36</v>
      </c>
      <c r="S60" s="143">
        <v>15</v>
      </c>
      <c r="T60" s="144">
        <v>1</v>
      </c>
      <c r="U60" s="145">
        <v>1</v>
      </c>
      <c r="V60" s="58">
        <f>R60*Q60*T60</f>
        <v>36</v>
      </c>
      <c r="W60" s="59"/>
    </row>
    <row r="61" spans="1:23">
      <c r="A61" s="122" t="s">
        <v>561</v>
      </c>
      <c r="B61" s="122" t="s">
        <v>564</v>
      </c>
      <c r="C61" s="123" t="s">
        <v>681</v>
      </c>
      <c r="D61" s="124" t="s">
        <v>9</v>
      </c>
      <c r="E61" s="125" t="s">
        <v>46</v>
      </c>
      <c r="F61" s="126" t="s">
        <v>534</v>
      </c>
      <c r="G61" s="127" t="s">
        <v>682</v>
      </c>
      <c r="H61" s="125" t="s">
        <v>561</v>
      </c>
      <c r="I61" s="124" t="s">
        <v>537</v>
      </c>
      <c r="J61" s="131">
        <v>5</v>
      </c>
      <c r="K61" s="135">
        <v>2002</v>
      </c>
      <c r="L61" s="135">
        <v>2003</v>
      </c>
      <c r="M61" s="134" t="s">
        <v>538</v>
      </c>
      <c r="N61" s="127" t="s">
        <v>378</v>
      </c>
      <c r="O61" s="123" t="s">
        <v>58</v>
      </c>
      <c r="P61" s="123" t="s">
        <v>104</v>
      </c>
      <c r="Q61" s="142">
        <v>2</v>
      </c>
      <c r="R61" s="143">
        <v>33</v>
      </c>
      <c r="S61" s="143">
        <v>20</v>
      </c>
      <c r="T61" s="144">
        <v>1</v>
      </c>
      <c r="U61" s="144">
        <v>1.06</v>
      </c>
      <c r="V61" s="58">
        <f t="shared" ref="V61:V62" si="6">S61*2*Q61*T61*U61</f>
        <v>84.8</v>
      </c>
      <c r="W61" s="59"/>
    </row>
    <row r="62" spans="1:23">
      <c r="A62" s="122" t="s">
        <v>561</v>
      </c>
      <c r="B62" s="122" t="s">
        <v>578</v>
      </c>
      <c r="C62" s="123" t="s">
        <v>578</v>
      </c>
      <c r="D62" s="124" t="s">
        <v>9</v>
      </c>
      <c r="E62" s="125" t="s">
        <v>46</v>
      </c>
      <c r="F62" s="126" t="s">
        <v>534</v>
      </c>
      <c r="G62" s="127" t="s">
        <v>683</v>
      </c>
      <c r="H62" s="125" t="s">
        <v>580</v>
      </c>
      <c r="I62" s="124" t="s">
        <v>537</v>
      </c>
      <c r="J62" s="131">
        <v>5</v>
      </c>
      <c r="K62" s="135">
        <v>1999</v>
      </c>
      <c r="L62" s="135">
        <v>1999</v>
      </c>
      <c r="M62" s="134" t="s">
        <v>538</v>
      </c>
      <c r="N62" s="127" t="s">
        <v>378</v>
      </c>
      <c r="O62" s="123" t="s">
        <v>58</v>
      </c>
      <c r="P62" s="123" t="s">
        <v>104</v>
      </c>
      <c r="Q62" s="142">
        <v>2</v>
      </c>
      <c r="R62" s="143">
        <v>24</v>
      </c>
      <c r="S62" s="143">
        <v>17</v>
      </c>
      <c r="T62" s="144">
        <v>1</v>
      </c>
      <c r="U62" s="144">
        <v>1.06</v>
      </c>
      <c r="V62" s="58">
        <f t="shared" si="6"/>
        <v>72.08</v>
      </c>
      <c r="W62" s="59"/>
    </row>
    <row r="63" spans="1:23">
      <c r="A63" s="122" t="s">
        <v>549</v>
      </c>
      <c r="B63" s="122" t="s">
        <v>550</v>
      </c>
      <c r="C63" s="123" t="s">
        <v>550</v>
      </c>
      <c r="D63" s="124" t="s">
        <v>9</v>
      </c>
      <c r="E63" s="125" t="s">
        <v>46</v>
      </c>
      <c r="F63" s="126" t="s">
        <v>534</v>
      </c>
      <c r="G63" s="127" t="s">
        <v>684</v>
      </c>
      <c r="H63" s="125" t="s">
        <v>685</v>
      </c>
      <c r="I63" s="124" t="s">
        <v>537</v>
      </c>
      <c r="J63" s="131">
        <v>3</v>
      </c>
      <c r="K63" s="135">
        <v>2015</v>
      </c>
      <c r="L63" s="135">
        <v>2015</v>
      </c>
      <c r="M63" s="134" t="s">
        <v>548</v>
      </c>
      <c r="N63" s="127" t="s">
        <v>378</v>
      </c>
      <c r="O63" s="123" t="s">
        <v>58</v>
      </c>
      <c r="P63" s="123" t="s">
        <v>72</v>
      </c>
      <c r="Q63" s="142">
        <v>2</v>
      </c>
      <c r="R63" s="143">
        <v>22</v>
      </c>
      <c r="S63" s="143">
        <v>10</v>
      </c>
      <c r="T63" s="144">
        <v>1</v>
      </c>
      <c r="U63" s="145">
        <v>1</v>
      </c>
      <c r="V63" s="58">
        <f>R63*Q63*T63</f>
        <v>44</v>
      </c>
      <c r="W63" s="59"/>
    </row>
    <row r="64" spans="1:23">
      <c r="A64" s="122" t="s">
        <v>598</v>
      </c>
      <c r="B64" s="122" t="s">
        <v>601</v>
      </c>
      <c r="C64" s="123" t="s">
        <v>601</v>
      </c>
      <c r="D64" s="124" t="s">
        <v>9</v>
      </c>
      <c r="E64" s="125" t="s">
        <v>46</v>
      </c>
      <c r="F64" s="126" t="s">
        <v>534</v>
      </c>
      <c r="G64" s="127" t="s">
        <v>686</v>
      </c>
      <c r="H64" s="125" t="s">
        <v>687</v>
      </c>
      <c r="I64" s="124" t="s">
        <v>537</v>
      </c>
      <c r="J64" s="131">
        <v>3</v>
      </c>
      <c r="K64" s="135">
        <v>2008</v>
      </c>
      <c r="L64" s="135">
        <v>2009</v>
      </c>
      <c r="M64" s="134" t="s">
        <v>538</v>
      </c>
      <c r="N64" s="127" t="s">
        <v>378</v>
      </c>
      <c r="O64" s="123" t="s">
        <v>53</v>
      </c>
      <c r="P64" s="123" t="s">
        <v>83</v>
      </c>
      <c r="Q64" s="142">
        <v>1</v>
      </c>
      <c r="R64" s="143">
        <v>30</v>
      </c>
      <c r="S64" s="143">
        <v>14</v>
      </c>
      <c r="T64" s="144">
        <v>1</v>
      </c>
      <c r="U64" s="145">
        <v>1</v>
      </c>
      <c r="V64" s="58">
        <f t="shared" ref="V64:V71" si="7">S64*2*Q64*T64*U64</f>
        <v>28</v>
      </c>
      <c r="W64" s="59"/>
    </row>
    <row r="65" spans="1:23">
      <c r="A65" s="122" t="s">
        <v>549</v>
      </c>
      <c r="B65" s="122" t="s">
        <v>667</v>
      </c>
      <c r="C65" s="123" t="s">
        <v>667</v>
      </c>
      <c r="D65" s="124" t="s">
        <v>9</v>
      </c>
      <c r="E65" s="125" t="s">
        <v>46</v>
      </c>
      <c r="F65" s="126" t="s">
        <v>534</v>
      </c>
      <c r="G65" s="127" t="s">
        <v>688</v>
      </c>
      <c r="H65" s="125" t="s">
        <v>689</v>
      </c>
      <c r="I65" s="124" t="s">
        <v>537</v>
      </c>
      <c r="J65" s="131">
        <v>6</v>
      </c>
      <c r="K65" s="135">
        <v>1991</v>
      </c>
      <c r="L65" s="135">
        <v>1991</v>
      </c>
      <c r="M65" s="134" t="s">
        <v>538</v>
      </c>
      <c r="N65" s="127" t="s">
        <v>378</v>
      </c>
      <c r="O65" s="123" t="s">
        <v>58</v>
      </c>
      <c r="P65" s="123" t="s">
        <v>72</v>
      </c>
      <c r="Q65" s="142">
        <v>2</v>
      </c>
      <c r="R65" s="143">
        <v>39</v>
      </c>
      <c r="S65" s="143">
        <v>20</v>
      </c>
      <c r="T65" s="144">
        <v>1</v>
      </c>
      <c r="U65" s="144">
        <v>1.12</v>
      </c>
      <c r="V65" s="58">
        <f t="shared" si="7"/>
        <v>89.6</v>
      </c>
      <c r="W65" s="59"/>
    </row>
    <row r="66" spans="1:23">
      <c r="A66" s="122" t="s">
        <v>615</v>
      </c>
      <c r="B66" s="122" t="s">
        <v>625</v>
      </c>
      <c r="C66" s="123" t="s">
        <v>690</v>
      </c>
      <c r="D66" s="124" t="s">
        <v>9</v>
      </c>
      <c r="E66" s="125" t="s">
        <v>46</v>
      </c>
      <c r="F66" s="126" t="s">
        <v>534</v>
      </c>
      <c r="G66" s="127" t="s">
        <v>691</v>
      </c>
      <c r="H66" s="125" t="s">
        <v>625</v>
      </c>
      <c r="I66" s="124" t="s">
        <v>537</v>
      </c>
      <c r="J66" s="131">
        <v>4</v>
      </c>
      <c r="K66" s="135">
        <v>1995</v>
      </c>
      <c r="L66" s="135">
        <v>1995</v>
      </c>
      <c r="M66" s="134" t="s">
        <v>538</v>
      </c>
      <c r="N66" s="127" t="s">
        <v>378</v>
      </c>
      <c r="O66" s="123" t="s">
        <v>53</v>
      </c>
      <c r="P66" s="123" t="s">
        <v>54</v>
      </c>
      <c r="Q66" s="142">
        <v>1</v>
      </c>
      <c r="R66" s="143">
        <v>25</v>
      </c>
      <c r="S66" s="143">
        <v>9</v>
      </c>
      <c r="T66" s="144">
        <v>1</v>
      </c>
      <c r="U66" s="144">
        <v>1.03</v>
      </c>
      <c r="V66" s="58">
        <f t="shared" si="7"/>
        <v>18.54</v>
      </c>
      <c r="W66" s="59"/>
    </row>
    <row r="67" spans="1:23">
      <c r="A67" s="122" t="s">
        <v>598</v>
      </c>
      <c r="B67" s="122" t="s">
        <v>599</v>
      </c>
      <c r="C67" s="123" t="s">
        <v>599</v>
      </c>
      <c r="D67" s="124" t="s">
        <v>9</v>
      </c>
      <c r="E67" s="125" t="s">
        <v>46</v>
      </c>
      <c r="F67" s="126" t="s">
        <v>534</v>
      </c>
      <c r="G67" s="127" t="s">
        <v>692</v>
      </c>
      <c r="H67" s="125" t="s">
        <v>599</v>
      </c>
      <c r="I67" s="124" t="s">
        <v>537</v>
      </c>
      <c r="J67" s="131">
        <v>4</v>
      </c>
      <c r="K67" s="135">
        <v>1990</v>
      </c>
      <c r="L67" s="135">
        <v>1990</v>
      </c>
      <c r="M67" s="134" t="s">
        <v>538</v>
      </c>
      <c r="N67" s="127" t="s">
        <v>378</v>
      </c>
      <c r="O67" s="123" t="s">
        <v>53</v>
      </c>
      <c r="P67" s="123" t="s">
        <v>138</v>
      </c>
      <c r="Q67" s="142">
        <v>1</v>
      </c>
      <c r="R67" s="143">
        <v>71</v>
      </c>
      <c r="S67" s="143">
        <v>31</v>
      </c>
      <c r="T67" s="144">
        <v>1</v>
      </c>
      <c r="U67" s="144">
        <v>1.03</v>
      </c>
      <c r="V67" s="58">
        <f t="shared" si="7"/>
        <v>63.86</v>
      </c>
      <c r="W67" s="59"/>
    </row>
    <row r="68" spans="1:23">
      <c r="A68" s="122" t="s">
        <v>561</v>
      </c>
      <c r="B68" s="122" t="s">
        <v>568</v>
      </c>
      <c r="C68" s="123" t="s">
        <v>568</v>
      </c>
      <c r="D68" s="124" t="s">
        <v>9</v>
      </c>
      <c r="E68" s="125" t="s">
        <v>46</v>
      </c>
      <c r="F68" s="126" t="s">
        <v>534</v>
      </c>
      <c r="G68" s="127" t="s">
        <v>569</v>
      </c>
      <c r="H68" s="125" t="s">
        <v>693</v>
      </c>
      <c r="I68" s="124" t="s">
        <v>537</v>
      </c>
      <c r="J68" s="131">
        <v>4</v>
      </c>
      <c r="K68" s="135">
        <v>2005</v>
      </c>
      <c r="L68" s="135">
        <v>2006</v>
      </c>
      <c r="M68" s="134" t="s">
        <v>538</v>
      </c>
      <c r="N68" s="127" t="s">
        <v>378</v>
      </c>
      <c r="O68" s="123" t="s">
        <v>61</v>
      </c>
      <c r="P68" s="123" t="s">
        <v>95</v>
      </c>
      <c r="Q68" s="142">
        <v>1.5</v>
      </c>
      <c r="R68" s="143">
        <v>6</v>
      </c>
      <c r="S68" s="143">
        <v>8</v>
      </c>
      <c r="T68" s="144">
        <v>1</v>
      </c>
      <c r="U68" s="144">
        <v>1.03</v>
      </c>
      <c r="V68" s="58">
        <f t="shared" si="7"/>
        <v>24.72</v>
      </c>
      <c r="W68" s="59"/>
    </row>
    <row r="69" spans="1:23">
      <c r="A69" s="122" t="s">
        <v>649</v>
      </c>
      <c r="B69" s="122" t="s">
        <v>652</v>
      </c>
      <c r="C69" s="123" t="s">
        <v>653</v>
      </c>
      <c r="D69" s="124" t="s">
        <v>9</v>
      </c>
      <c r="E69" s="125" t="s">
        <v>46</v>
      </c>
      <c r="F69" s="126" t="s">
        <v>534</v>
      </c>
      <c r="G69" s="127" t="s">
        <v>694</v>
      </c>
      <c r="H69" s="125" t="s">
        <v>695</v>
      </c>
      <c r="I69" s="124" t="s">
        <v>537</v>
      </c>
      <c r="J69" s="131">
        <v>4</v>
      </c>
      <c r="K69" s="135">
        <v>2003</v>
      </c>
      <c r="L69" s="135">
        <v>2003</v>
      </c>
      <c r="M69" s="134" t="s">
        <v>538</v>
      </c>
      <c r="N69" s="127" t="s">
        <v>378</v>
      </c>
      <c r="O69" s="123" t="s">
        <v>53</v>
      </c>
      <c r="P69" s="123" t="s">
        <v>83</v>
      </c>
      <c r="Q69" s="142">
        <v>1.5</v>
      </c>
      <c r="R69" s="143">
        <v>39</v>
      </c>
      <c r="S69" s="143">
        <v>18</v>
      </c>
      <c r="T69" s="144">
        <v>1</v>
      </c>
      <c r="U69" s="144">
        <v>1.03</v>
      </c>
      <c r="V69" s="58">
        <f t="shared" si="7"/>
        <v>55.62</v>
      </c>
      <c r="W69" s="59"/>
    </row>
    <row r="70" spans="1:23">
      <c r="A70" s="122" t="s">
        <v>561</v>
      </c>
      <c r="B70" s="122" t="s">
        <v>574</v>
      </c>
      <c r="C70" s="123" t="s">
        <v>574</v>
      </c>
      <c r="D70" s="124" t="s">
        <v>9</v>
      </c>
      <c r="E70" s="125" t="s">
        <v>46</v>
      </c>
      <c r="F70" s="126" t="s">
        <v>534</v>
      </c>
      <c r="G70" s="127" t="s">
        <v>696</v>
      </c>
      <c r="H70" s="125" t="s">
        <v>574</v>
      </c>
      <c r="I70" s="124" t="s">
        <v>537</v>
      </c>
      <c r="J70" s="131">
        <v>5</v>
      </c>
      <c r="K70" s="135">
        <v>2003</v>
      </c>
      <c r="L70" s="135">
        <v>2004</v>
      </c>
      <c r="M70" s="134" t="s">
        <v>538</v>
      </c>
      <c r="N70" s="127" t="s">
        <v>378</v>
      </c>
      <c r="O70" s="123" t="s">
        <v>61</v>
      </c>
      <c r="P70" s="123" t="s">
        <v>95</v>
      </c>
      <c r="Q70" s="142">
        <v>1.5</v>
      </c>
      <c r="R70" s="143">
        <v>35</v>
      </c>
      <c r="S70" s="143">
        <v>13</v>
      </c>
      <c r="T70" s="144">
        <v>1</v>
      </c>
      <c r="U70" s="144">
        <v>1.06</v>
      </c>
      <c r="V70" s="58">
        <f t="shared" si="7"/>
        <v>41.34</v>
      </c>
      <c r="W70" s="59"/>
    </row>
    <row r="71" spans="1:23">
      <c r="A71" s="122" t="s">
        <v>632</v>
      </c>
      <c r="B71" s="122" t="s">
        <v>636</v>
      </c>
      <c r="C71" s="123" t="s">
        <v>636</v>
      </c>
      <c r="D71" s="124" t="s">
        <v>9</v>
      </c>
      <c r="E71" s="125" t="s">
        <v>46</v>
      </c>
      <c r="F71" s="126" t="s">
        <v>534</v>
      </c>
      <c r="G71" s="127" t="s">
        <v>697</v>
      </c>
      <c r="H71" s="125" t="s">
        <v>636</v>
      </c>
      <c r="I71" s="124" t="s">
        <v>537</v>
      </c>
      <c r="J71" s="131">
        <v>3</v>
      </c>
      <c r="K71" s="135">
        <v>2012</v>
      </c>
      <c r="L71" s="135">
        <v>2013</v>
      </c>
      <c r="M71" s="134" t="s">
        <v>538</v>
      </c>
      <c r="N71" s="127" t="s">
        <v>378</v>
      </c>
      <c r="O71" s="123" t="s">
        <v>58</v>
      </c>
      <c r="P71" s="123" t="s">
        <v>101</v>
      </c>
      <c r="Q71" s="142">
        <v>2</v>
      </c>
      <c r="R71" s="143">
        <v>31</v>
      </c>
      <c r="S71" s="143">
        <v>9</v>
      </c>
      <c r="T71" s="144">
        <v>1</v>
      </c>
      <c r="U71" s="145">
        <v>1</v>
      </c>
      <c r="V71" s="58">
        <f t="shared" si="7"/>
        <v>36</v>
      </c>
      <c r="W71" s="59"/>
    </row>
    <row r="72" spans="1:23">
      <c r="A72" s="122" t="s">
        <v>532</v>
      </c>
      <c r="B72" s="122" t="s">
        <v>533</v>
      </c>
      <c r="C72" s="123" t="s">
        <v>698</v>
      </c>
      <c r="D72" s="124" t="s">
        <v>9</v>
      </c>
      <c r="E72" s="125" t="s">
        <v>46</v>
      </c>
      <c r="F72" s="126" t="s">
        <v>534</v>
      </c>
      <c r="G72" s="127" t="s">
        <v>699</v>
      </c>
      <c r="H72" s="125" t="s">
        <v>698</v>
      </c>
      <c r="I72" s="124" t="s">
        <v>537</v>
      </c>
      <c r="J72" s="131">
        <v>3</v>
      </c>
      <c r="K72" s="135">
        <v>2015</v>
      </c>
      <c r="L72" s="157">
        <v>2016</v>
      </c>
      <c r="M72" s="134" t="s">
        <v>548</v>
      </c>
      <c r="N72" s="127" t="s">
        <v>378</v>
      </c>
      <c r="O72" s="123" t="s">
        <v>58</v>
      </c>
      <c r="P72" s="123" t="s">
        <v>59</v>
      </c>
      <c r="Q72" s="142">
        <v>2</v>
      </c>
      <c r="R72" s="143">
        <v>21</v>
      </c>
      <c r="S72" s="143">
        <v>0</v>
      </c>
      <c r="T72" s="144">
        <v>1</v>
      </c>
      <c r="U72" s="145">
        <v>1</v>
      </c>
      <c r="V72" s="58">
        <f>R72*Q72*T72</f>
        <v>42</v>
      </c>
      <c r="W72" s="59"/>
    </row>
    <row r="73" spans="1:23">
      <c r="A73" s="122" t="s">
        <v>632</v>
      </c>
      <c r="B73" s="122" t="s">
        <v>700</v>
      </c>
      <c r="C73" s="123" t="s">
        <v>700</v>
      </c>
      <c r="D73" s="124" t="s">
        <v>9</v>
      </c>
      <c r="E73" s="125" t="s">
        <v>46</v>
      </c>
      <c r="F73" s="126" t="s">
        <v>534</v>
      </c>
      <c r="G73" s="127" t="s">
        <v>701</v>
      </c>
      <c r="H73" s="125" t="s">
        <v>700</v>
      </c>
      <c r="I73" s="124" t="s">
        <v>537</v>
      </c>
      <c r="J73" s="131">
        <v>3</v>
      </c>
      <c r="K73" s="135">
        <v>2012</v>
      </c>
      <c r="L73" s="135">
        <v>2012</v>
      </c>
      <c r="M73" s="134" t="s">
        <v>538</v>
      </c>
      <c r="N73" s="127" t="s">
        <v>378</v>
      </c>
      <c r="O73" s="123" t="s">
        <v>58</v>
      </c>
      <c r="P73" s="123" t="s">
        <v>101</v>
      </c>
      <c r="Q73" s="142">
        <v>2</v>
      </c>
      <c r="R73" s="143">
        <v>21</v>
      </c>
      <c r="S73" s="143">
        <v>10</v>
      </c>
      <c r="T73" s="144">
        <v>1</v>
      </c>
      <c r="U73" s="145">
        <v>1</v>
      </c>
      <c r="V73" s="58">
        <f t="shared" ref="V73:V83" si="8">S73*2*Q73*T73*U73</f>
        <v>40</v>
      </c>
      <c r="W73" s="59"/>
    </row>
    <row r="74" spans="1:23">
      <c r="A74" s="122" t="s">
        <v>632</v>
      </c>
      <c r="B74" s="122" t="s">
        <v>702</v>
      </c>
      <c r="C74" s="123" t="s">
        <v>702</v>
      </c>
      <c r="D74" s="124" t="s">
        <v>9</v>
      </c>
      <c r="E74" s="125" t="s">
        <v>46</v>
      </c>
      <c r="F74" s="126" t="s">
        <v>534</v>
      </c>
      <c r="G74" s="127" t="s">
        <v>703</v>
      </c>
      <c r="H74" s="125" t="s">
        <v>702</v>
      </c>
      <c r="I74" s="124" t="s">
        <v>537</v>
      </c>
      <c r="J74" s="131">
        <v>6</v>
      </c>
      <c r="K74" s="135">
        <v>1990</v>
      </c>
      <c r="L74" s="135">
        <v>1990</v>
      </c>
      <c r="M74" s="134" t="s">
        <v>538</v>
      </c>
      <c r="N74" s="127" t="s">
        <v>378</v>
      </c>
      <c r="O74" s="123" t="s">
        <v>58</v>
      </c>
      <c r="P74" s="123" t="s">
        <v>101</v>
      </c>
      <c r="Q74" s="142">
        <v>2</v>
      </c>
      <c r="R74" s="143">
        <v>78</v>
      </c>
      <c r="S74" s="143">
        <v>22</v>
      </c>
      <c r="T74" s="144">
        <v>1</v>
      </c>
      <c r="U74" s="144">
        <v>1.12</v>
      </c>
      <c r="V74" s="58">
        <f t="shared" si="8"/>
        <v>98.56</v>
      </c>
      <c r="W74" s="59"/>
    </row>
    <row r="75" spans="1:23">
      <c r="A75" s="122" t="s">
        <v>632</v>
      </c>
      <c r="B75" s="122" t="s">
        <v>636</v>
      </c>
      <c r="C75" s="123" t="s">
        <v>636</v>
      </c>
      <c r="D75" s="124" t="s">
        <v>9</v>
      </c>
      <c r="E75" s="125" t="s">
        <v>46</v>
      </c>
      <c r="F75" s="126" t="s">
        <v>534</v>
      </c>
      <c r="G75" s="127" t="s">
        <v>704</v>
      </c>
      <c r="H75" s="125" t="s">
        <v>705</v>
      </c>
      <c r="I75" s="124" t="s">
        <v>537</v>
      </c>
      <c r="J75" s="131">
        <v>3</v>
      </c>
      <c r="K75" s="135">
        <v>2005</v>
      </c>
      <c r="L75" s="135">
        <v>2006</v>
      </c>
      <c r="M75" s="134" t="s">
        <v>538</v>
      </c>
      <c r="N75" s="127" t="s">
        <v>378</v>
      </c>
      <c r="O75" s="123" t="s">
        <v>58</v>
      </c>
      <c r="P75" s="123" t="s">
        <v>101</v>
      </c>
      <c r="Q75" s="142">
        <v>2</v>
      </c>
      <c r="R75" s="143">
        <v>41</v>
      </c>
      <c r="S75" s="143">
        <v>13</v>
      </c>
      <c r="T75" s="144">
        <v>1</v>
      </c>
      <c r="U75" s="145">
        <v>1</v>
      </c>
      <c r="V75" s="58">
        <f t="shared" si="8"/>
        <v>52</v>
      </c>
      <c r="W75" s="59"/>
    </row>
    <row r="76" spans="1:23">
      <c r="A76" s="122" t="s">
        <v>598</v>
      </c>
      <c r="B76" s="122" t="s">
        <v>612</v>
      </c>
      <c r="C76" s="123" t="s">
        <v>612</v>
      </c>
      <c r="D76" s="124" t="s">
        <v>9</v>
      </c>
      <c r="E76" s="125" t="s">
        <v>46</v>
      </c>
      <c r="F76" s="126" t="s">
        <v>534</v>
      </c>
      <c r="G76" s="127" t="s">
        <v>706</v>
      </c>
      <c r="H76" s="125" t="s">
        <v>612</v>
      </c>
      <c r="I76" s="124" t="s">
        <v>537</v>
      </c>
      <c r="J76" s="131">
        <v>3</v>
      </c>
      <c r="K76" s="135">
        <v>2011</v>
      </c>
      <c r="L76" s="135">
        <v>2012</v>
      </c>
      <c r="M76" s="134" t="s">
        <v>538</v>
      </c>
      <c r="N76" s="127" t="s">
        <v>378</v>
      </c>
      <c r="O76" s="123" t="s">
        <v>53</v>
      </c>
      <c r="P76" s="123" t="s">
        <v>83</v>
      </c>
      <c r="Q76" s="142">
        <v>1</v>
      </c>
      <c r="R76" s="143">
        <v>13</v>
      </c>
      <c r="S76" s="143">
        <v>13</v>
      </c>
      <c r="T76" s="144">
        <v>1</v>
      </c>
      <c r="U76" s="145">
        <v>1</v>
      </c>
      <c r="V76" s="58">
        <f t="shared" si="8"/>
        <v>26</v>
      </c>
      <c r="W76" s="59"/>
    </row>
    <row r="77" spans="1:23">
      <c r="A77" s="122" t="s">
        <v>581</v>
      </c>
      <c r="B77" s="122" t="s">
        <v>588</v>
      </c>
      <c r="C77" s="123" t="s">
        <v>707</v>
      </c>
      <c r="D77" s="124" t="s">
        <v>9</v>
      </c>
      <c r="E77" s="125" t="s">
        <v>46</v>
      </c>
      <c r="F77" s="126" t="s">
        <v>534</v>
      </c>
      <c r="G77" s="127" t="s">
        <v>708</v>
      </c>
      <c r="H77" s="125" t="s">
        <v>588</v>
      </c>
      <c r="I77" s="124" t="s">
        <v>537</v>
      </c>
      <c r="J77" s="131">
        <v>5</v>
      </c>
      <c r="K77" s="135">
        <v>1997</v>
      </c>
      <c r="L77" s="135">
        <v>1997</v>
      </c>
      <c r="M77" s="134" t="s">
        <v>538</v>
      </c>
      <c r="N77" s="127" t="s">
        <v>378</v>
      </c>
      <c r="O77" s="123" t="s">
        <v>58</v>
      </c>
      <c r="P77" s="123" t="s">
        <v>107</v>
      </c>
      <c r="Q77" s="142">
        <v>2</v>
      </c>
      <c r="R77" s="143">
        <v>14</v>
      </c>
      <c r="S77" s="143">
        <v>6</v>
      </c>
      <c r="T77" s="144">
        <v>1</v>
      </c>
      <c r="U77" s="144">
        <v>1.06</v>
      </c>
      <c r="V77" s="58">
        <f t="shared" si="8"/>
        <v>25.44</v>
      </c>
      <c r="W77" s="59"/>
    </row>
    <row r="78" spans="1:23">
      <c r="A78" s="122" t="s">
        <v>532</v>
      </c>
      <c r="B78" s="122" t="s">
        <v>56</v>
      </c>
      <c r="C78" s="123" t="s">
        <v>56</v>
      </c>
      <c r="D78" s="124" t="s">
        <v>9</v>
      </c>
      <c r="E78" s="125" t="s">
        <v>46</v>
      </c>
      <c r="F78" s="126" t="s">
        <v>534</v>
      </c>
      <c r="G78" s="127" t="s">
        <v>709</v>
      </c>
      <c r="H78" s="125" t="s">
        <v>710</v>
      </c>
      <c r="I78" s="124" t="s">
        <v>537</v>
      </c>
      <c r="J78" s="131">
        <v>5</v>
      </c>
      <c r="K78" s="135">
        <v>2002</v>
      </c>
      <c r="L78" s="135">
        <v>2002</v>
      </c>
      <c r="M78" s="134" t="s">
        <v>538</v>
      </c>
      <c r="N78" s="127" t="s">
        <v>378</v>
      </c>
      <c r="O78" s="123" t="s">
        <v>58</v>
      </c>
      <c r="P78" s="123" t="s">
        <v>59</v>
      </c>
      <c r="Q78" s="142">
        <v>2</v>
      </c>
      <c r="R78" s="143">
        <v>18</v>
      </c>
      <c r="S78" s="143">
        <v>7</v>
      </c>
      <c r="T78" s="144">
        <v>1</v>
      </c>
      <c r="U78" s="144">
        <v>1.06</v>
      </c>
      <c r="V78" s="58">
        <f t="shared" si="8"/>
        <v>29.68</v>
      </c>
      <c r="W78" s="59"/>
    </row>
    <row r="79" spans="1:23">
      <c r="A79" s="122" t="s">
        <v>598</v>
      </c>
      <c r="B79" s="122" t="s">
        <v>604</v>
      </c>
      <c r="C79" s="123" t="s">
        <v>604</v>
      </c>
      <c r="D79" s="124" t="s">
        <v>9</v>
      </c>
      <c r="E79" s="125" t="s">
        <v>46</v>
      </c>
      <c r="F79" s="126" t="s">
        <v>534</v>
      </c>
      <c r="G79" s="127" t="s">
        <v>711</v>
      </c>
      <c r="H79" s="125" t="s">
        <v>604</v>
      </c>
      <c r="I79" s="124" t="s">
        <v>537</v>
      </c>
      <c r="J79" s="131">
        <v>5</v>
      </c>
      <c r="K79" s="135">
        <v>1998</v>
      </c>
      <c r="L79" s="135">
        <v>1998</v>
      </c>
      <c r="M79" s="134" t="s">
        <v>538</v>
      </c>
      <c r="N79" s="127" t="s">
        <v>378</v>
      </c>
      <c r="O79" s="123" t="s">
        <v>53</v>
      </c>
      <c r="P79" s="123" t="s">
        <v>83</v>
      </c>
      <c r="Q79" s="142">
        <v>1</v>
      </c>
      <c r="R79" s="143">
        <v>28</v>
      </c>
      <c r="S79" s="143">
        <v>15</v>
      </c>
      <c r="T79" s="144">
        <v>1</v>
      </c>
      <c r="U79" s="144">
        <v>1.06</v>
      </c>
      <c r="V79" s="58">
        <f t="shared" si="8"/>
        <v>31.8</v>
      </c>
      <c r="W79" s="59"/>
    </row>
    <row r="80" spans="1:23">
      <c r="A80" s="122" t="s">
        <v>598</v>
      </c>
      <c r="B80" s="122" t="s">
        <v>609</v>
      </c>
      <c r="C80" s="123" t="s">
        <v>609</v>
      </c>
      <c r="D80" s="124" t="s">
        <v>9</v>
      </c>
      <c r="E80" s="125" t="s">
        <v>46</v>
      </c>
      <c r="F80" s="126" t="s">
        <v>534</v>
      </c>
      <c r="G80" s="127" t="s">
        <v>712</v>
      </c>
      <c r="H80" s="125" t="s">
        <v>609</v>
      </c>
      <c r="I80" s="124" t="s">
        <v>537</v>
      </c>
      <c r="J80" s="131">
        <v>4</v>
      </c>
      <c r="K80" s="135">
        <v>2004</v>
      </c>
      <c r="L80" s="135">
        <v>2004</v>
      </c>
      <c r="M80" s="134" t="s">
        <v>538</v>
      </c>
      <c r="N80" s="127" t="s">
        <v>378</v>
      </c>
      <c r="O80" s="123" t="s">
        <v>53</v>
      </c>
      <c r="P80" s="123" t="s">
        <v>83</v>
      </c>
      <c r="Q80" s="142">
        <v>1</v>
      </c>
      <c r="R80" s="143">
        <v>25</v>
      </c>
      <c r="S80" s="143">
        <v>19</v>
      </c>
      <c r="T80" s="144">
        <v>1</v>
      </c>
      <c r="U80" s="144">
        <v>1.03</v>
      </c>
      <c r="V80" s="58">
        <f t="shared" si="8"/>
        <v>39.14</v>
      </c>
      <c r="W80" s="59"/>
    </row>
    <row r="81" spans="1:23">
      <c r="A81" s="122" t="s">
        <v>638</v>
      </c>
      <c r="B81" s="122" t="s">
        <v>639</v>
      </c>
      <c r="C81" s="123" t="s">
        <v>639</v>
      </c>
      <c r="D81" s="124" t="s">
        <v>9</v>
      </c>
      <c r="E81" s="125" t="s">
        <v>46</v>
      </c>
      <c r="F81" s="126" t="s">
        <v>534</v>
      </c>
      <c r="G81" s="127" t="s">
        <v>713</v>
      </c>
      <c r="H81" s="125" t="s">
        <v>639</v>
      </c>
      <c r="I81" s="124" t="s">
        <v>537</v>
      </c>
      <c r="J81" s="131">
        <v>5</v>
      </c>
      <c r="K81" s="135">
        <v>1997</v>
      </c>
      <c r="L81" s="135">
        <v>1997</v>
      </c>
      <c r="M81" s="134" t="s">
        <v>538</v>
      </c>
      <c r="N81" s="127" t="s">
        <v>378</v>
      </c>
      <c r="O81" s="123" t="s">
        <v>53</v>
      </c>
      <c r="P81" s="123" t="s">
        <v>119</v>
      </c>
      <c r="Q81" s="142">
        <v>1</v>
      </c>
      <c r="R81" s="143">
        <v>94</v>
      </c>
      <c r="S81" s="143">
        <v>30</v>
      </c>
      <c r="T81" s="144">
        <v>1</v>
      </c>
      <c r="U81" s="144">
        <v>1.06</v>
      </c>
      <c r="V81" s="58">
        <f t="shared" si="8"/>
        <v>63.6</v>
      </c>
      <c r="W81" s="59"/>
    </row>
    <row r="82" spans="1:23">
      <c r="A82" s="122" t="s">
        <v>581</v>
      </c>
      <c r="B82" s="122" t="s">
        <v>585</v>
      </c>
      <c r="C82" s="123" t="s">
        <v>585</v>
      </c>
      <c r="D82" s="124" t="s">
        <v>9</v>
      </c>
      <c r="E82" s="125" t="s">
        <v>46</v>
      </c>
      <c r="F82" s="126" t="s">
        <v>534</v>
      </c>
      <c r="G82" s="127" t="s">
        <v>714</v>
      </c>
      <c r="H82" s="125" t="s">
        <v>585</v>
      </c>
      <c r="I82" s="124" t="s">
        <v>537</v>
      </c>
      <c r="J82" s="131">
        <v>5</v>
      </c>
      <c r="K82" s="135">
        <v>1998</v>
      </c>
      <c r="L82" s="135">
        <v>1999</v>
      </c>
      <c r="M82" s="134" t="s">
        <v>538</v>
      </c>
      <c r="N82" s="127" t="s">
        <v>378</v>
      </c>
      <c r="O82" s="123" t="s">
        <v>61</v>
      </c>
      <c r="P82" s="123" t="s">
        <v>74</v>
      </c>
      <c r="Q82" s="142">
        <v>1.5</v>
      </c>
      <c r="R82" s="143">
        <v>19</v>
      </c>
      <c r="S82" s="143">
        <v>6</v>
      </c>
      <c r="T82" s="144">
        <v>1</v>
      </c>
      <c r="U82" s="144">
        <v>1.06</v>
      </c>
      <c r="V82" s="58">
        <f t="shared" si="8"/>
        <v>19.08</v>
      </c>
      <c r="W82" s="59"/>
    </row>
    <row r="83" spans="1:23">
      <c r="A83" s="122" t="s">
        <v>561</v>
      </c>
      <c r="B83" s="122" t="s">
        <v>715</v>
      </c>
      <c r="C83" s="123" t="s">
        <v>715</v>
      </c>
      <c r="D83" s="124" t="s">
        <v>9</v>
      </c>
      <c r="E83" s="125" t="s">
        <v>46</v>
      </c>
      <c r="F83" s="126" t="s">
        <v>534</v>
      </c>
      <c r="G83" s="127" t="s">
        <v>716</v>
      </c>
      <c r="H83" s="125" t="s">
        <v>717</v>
      </c>
      <c r="I83" s="124" t="s">
        <v>537</v>
      </c>
      <c r="J83" s="131">
        <v>4</v>
      </c>
      <c r="K83" s="135">
        <v>2007</v>
      </c>
      <c r="L83" s="135">
        <v>2008</v>
      </c>
      <c r="M83" s="134" t="s">
        <v>538</v>
      </c>
      <c r="N83" s="127" t="s">
        <v>378</v>
      </c>
      <c r="O83" s="123" t="s">
        <v>130</v>
      </c>
      <c r="P83" s="123" t="s">
        <v>131</v>
      </c>
      <c r="Q83" s="142">
        <v>4.5</v>
      </c>
      <c r="R83" s="143">
        <v>19</v>
      </c>
      <c r="S83" s="143">
        <v>8</v>
      </c>
      <c r="T83" s="144">
        <v>1</v>
      </c>
      <c r="U83" s="144">
        <v>1.03</v>
      </c>
      <c r="V83" s="58">
        <f t="shared" si="8"/>
        <v>74.16</v>
      </c>
      <c r="W83" s="59"/>
    </row>
    <row r="84" spans="1:23">
      <c r="A84" s="122" t="s">
        <v>532</v>
      </c>
      <c r="B84" s="122" t="s">
        <v>539</v>
      </c>
      <c r="C84" s="123" t="s">
        <v>539</v>
      </c>
      <c r="D84" s="124" t="s">
        <v>9</v>
      </c>
      <c r="E84" s="125" t="s">
        <v>254</v>
      </c>
      <c r="F84" s="126" t="s">
        <v>534</v>
      </c>
      <c r="G84" s="127" t="s">
        <v>718</v>
      </c>
      <c r="H84" s="125" t="s">
        <v>719</v>
      </c>
      <c r="I84" s="124" t="s">
        <v>537</v>
      </c>
      <c r="J84" s="131">
        <v>3</v>
      </c>
      <c r="K84" s="135">
        <v>2014</v>
      </c>
      <c r="L84" s="157">
        <v>2015</v>
      </c>
      <c r="M84" s="134" t="s">
        <v>548</v>
      </c>
      <c r="N84" s="127" t="s">
        <v>378</v>
      </c>
      <c r="O84" s="123" t="s">
        <v>130</v>
      </c>
      <c r="P84" s="123" t="s">
        <v>133</v>
      </c>
      <c r="Q84" s="142">
        <v>4.5</v>
      </c>
      <c r="R84" s="143">
        <v>20</v>
      </c>
      <c r="S84" s="143">
        <v>10</v>
      </c>
      <c r="T84" s="144">
        <v>1</v>
      </c>
      <c r="U84" s="145">
        <v>1</v>
      </c>
      <c r="V84" s="58">
        <f>R84*Q84*T84</f>
        <v>90</v>
      </c>
      <c r="W84" s="59"/>
    </row>
    <row r="85" spans="1:23">
      <c r="A85" s="122" t="s">
        <v>598</v>
      </c>
      <c r="B85" s="122" t="s">
        <v>606</v>
      </c>
      <c r="C85" s="123" t="s">
        <v>606</v>
      </c>
      <c r="D85" s="124" t="s">
        <v>9</v>
      </c>
      <c r="E85" s="125" t="s">
        <v>46</v>
      </c>
      <c r="F85" s="126" t="s">
        <v>534</v>
      </c>
      <c r="G85" s="127" t="s">
        <v>720</v>
      </c>
      <c r="H85" s="125" t="s">
        <v>606</v>
      </c>
      <c r="I85" s="124" t="s">
        <v>537</v>
      </c>
      <c r="J85" s="131">
        <v>4</v>
      </c>
      <c r="K85" s="135">
        <v>2006</v>
      </c>
      <c r="L85" s="135">
        <v>2007</v>
      </c>
      <c r="M85" s="134" t="s">
        <v>538</v>
      </c>
      <c r="N85" s="127" t="s">
        <v>378</v>
      </c>
      <c r="O85" s="123" t="s">
        <v>53</v>
      </c>
      <c r="P85" s="123" t="s">
        <v>141</v>
      </c>
      <c r="Q85" s="142">
        <v>1</v>
      </c>
      <c r="R85" s="143">
        <v>70</v>
      </c>
      <c r="S85" s="143">
        <v>21</v>
      </c>
      <c r="T85" s="144">
        <v>1</v>
      </c>
      <c r="U85" s="144">
        <v>1.03</v>
      </c>
      <c r="V85" s="58">
        <f t="shared" ref="V85:V87" si="9">S85*2*Q85*T85*U85</f>
        <v>43.26</v>
      </c>
      <c r="W85" s="59"/>
    </row>
    <row r="86" spans="1:23">
      <c r="A86" s="122" t="s">
        <v>581</v>
      </c>
      <c r="B86" s="122" t="s">
        <v>582</v>
      </c>
      <c r="C86" s="123" t="s">
        <v>582</v>
      </c>
      <c r="D86" s="124" t="s">
        <v>9</v>
      </c>
      <c r="E86" s="125" t="s">
        <v>46</v>
      </c>
      <c r="F86" s="126" t="s">
        <v>534</v>
      </c>
      <c r="G86" s="127" t="s">
        <v>721</v>
      </c>
      <c r="H86" s="125" t="s">
        <v>582</v>
      </c>
      <c r="I86" s="124" t="s">
        <v>537</v>
      </c>
      <c r="J86" s="131">
        <v>6</v>
      </c>
      <c r="K86" s="135">
        <v>1987</v>
      </c>
      <c r="L86" s="135">
        <v>1987</v>
      </c>
      <c r="M86" s="134" t="s">
        <v>538</v>
      </c>
      <c r="N86" s="127" t="s">
        <v>378</v>
      </c>
      <c r="O86" s="123" t="s">
        <v>61</v>
      </c>
      <c r="P86" s="123" t="s">
        <v>107</v>
      </c>
      <c r="Q86" s="142">
        <v>2</v>
      </c>
      <c r="R86" s="143">
        <v>40</v>
      </c>
      <c r="S86" s="143">
        <v>20</v>
      </c>
      <c r="T86" s="144">
        <v>1</v>
      </c>
      <c r="U86" s="144">
        <v>1.12</v>
      </c>
      <c r="V86" s="58">
        <f t="shared" si="9"/>
        <v>89.6</v>
      </c>
      <c r="W86" s="59"/>
    </row>
    <row r="87" spans="1:23">
      <c r="A87" s="122" t="s">
        <v>532</v>
      </c>
      <c r="B87" s="122" t="s">
        <v>722</v>
      </c>
      <c r="C87" s="123" t="s">
        <v>722</v>
      </c>
      <c r="D87" s="124" t="s">
        <v>9</v>
      </c>
      <c r="E87" s="125" t="s">
        <v>46</v>
      </c>
      <c r="F87" s="126" t="s">
        <v>534</v>
      </c>
      <c r="G87" s="127" t="s">
        <v>723</v>
      </c>
      <c r="H87" s="125" t="s">
        <v>722</v>
      </c>
      <c r="I87" s="124" t="s">
        <v>537</v>
      </c>
      <c r="J87" s="158">
        <v>6</v>
      </c>
      <c r="K87" s="135">
        <v>1993</v>
      </c>
      <c r="L87" s="135">
        <v>1993</v>
      </c>
      <c r="M87" s="134" t="s">
        <v>538</v>
      </c>
      <c r="N87" s="127" t="s">
        <v>378</v>
      </c>
      <c r="O87" s="123" t="s">
        <v>130</v>
      </c>
      <c r="P87" s="123" t="s">
        <v>133</v>
      </c>
      <c r="Q87" s="142">
        <v>4.5</v>
      </c>
      <c r="R87" s="143">
        <v>36</v>
      </c>
      <c r="S87" s="143">
        <v>13</v>
      </c>
      <c r="T87" s="144">
        <v>1</v>
      </c>
      <c r="U87" s="144">
        <v>1.12</v>
      </c>
      <c r="V87" s="58">
        <f t="shared" si="9"/>
        <v>131.04</v>
      </c>
      <c r="W87" s="59"/>
    </row>
    <row r="88" spans="1:23">
      <c r="A88" s="122" t="s">
        <v>649</v>
      </c>
      <c r="B88" s="122" t="s">
        <v>656</v>
      </c>
      <c r="C88" s="123" t="s">
        <v>657</v>
      </c>
      <c r="D88" s="124" t="s">
        <v>9</v>
      </c>
      <c r="E88" s="125" t="s">
        <v>46</v>
      </c>
      <c r="F88" s="126" t="s">
        <v>534</v>
      </c>
      <c r="G88" s="127" t="s">
        <v>724</v>
      </c>
      <c r="H88" s="125" t="s">
        <v>725</v>
      </c>
      <c r="I88" s="124" t="s">
        <v>537</v>
      </c>
      <c r="J88" s="158">
        <v>3</v>
      </c>
      <c r="K88" s="135">
        <v>2016</v>
      </c>
      <c r="L88" s="157">
        <v>2017</v>
      </c>
      <c r="M88" s="134" t="s">
        <v>548</v>
      </c>
      <c r="N88" s="127" t="s">
        <v>378</v>
      </c>
      <c r="O88" s="123" t="s">
        <v>58</v>
      </c>
      <c r="P88" s="123" t="s">
        <v>101</v>
      </c>
      <c r="Q88" s="142">
        <v>2</v>
      </c>
      <c r="R88" s="143">
        <v>11</v>
      </c>
      <c r="S88" s="143">
        <v>0</v>
      </c>
      <c r="T88" s="144">
        <v>1</v>
      </c>
      <c r="U88" s="145">
        <v>1</v>
      </c>
      <c r="V88" s="58">
        <f t="shared" ref="V88:V90" si="10">R88*Q88*T88</f>
        <v>22</v>
      </c>
      <c r="W88" s="59"/>
    </row>
    <row r="89" spans="1:23">
      <c r="A89" s="122" t="s">
        <v>532</v>
      </c>
      <c r="B89" s="122" t="s">
        <v>56</v>
      </c>
      <c r="C89" s="123" t="s">
        <v>56</v>
      </c>
      <c r="D89" s="124" t="s">
        <v>9</v>
      </c>
      <c r="E89" s="125" t="s">
        <v>46</v>
      </c>
      <c r="F89" s="126" t="s">
        <v>544</v>
      </c>
      <c r="G89" s="127" t="s">
        <v>726</v>
      </c>
      <c r="H89" s="146" t="s">
        <v>727</v>
      </c>
      <c r="I89" s="124" t="s">
        <v>547</v>
      </c>
      <c r="J89" s="158">
        <v>3</v>
      </c>
      <c r="K89" s="135">
        <v>2013</v>
      </c>
      <c r="L89" s="157">
        <v>2014</v>
      </c>
      <c r="M89" s="134" t="s">
        <v>548</v>
      </c>
      <c r="N89" s="127" t="s">
        <v>378</v>
      </c>
      <c r="O89" s="123" t="s">
        <v>58</v>
      </c>
      <c r="P89" s="123" t="s">
        <v>59</v>
      </c>
      <c r="Q89" s="142">
        <v>2</v>
      </c>
      <c r="R89" s="143">
        <v>46</v>
      </c>
      <c r="S89" s="143">
        <v>14</v>
      </c>
      <c r="T89" s="144">
        <v>1.1</v>
      </c>
      <c r="U89" s="145">
        <v>1</v>
      </c>
      <c r="V89" s="58">
        <f t="shared" si="10"/>
        <v>101.2</v>
      </c>
      <c r="W89" s="59"/>
    </row>
    <row r="90" spans="1:23">
      <c r="A90" s="122" t="s">
        <v>561</v>
      </c>
      <c r="B90" s="122" t="s">
        <v>578</v>
      </c>
      <c r="C90" s="123" t="s">
        <v>578</v>
      </c>
      <c r="D90" s="124" t="s">
        <v>9</v>
      </c>
      <c r="E90" s="125" t="s">
        <v>46</v>
      </c>
      <c r="F90" s="126" t="s">
        <v>544</v>
      </c>
      <c r="G90" s="127" t="s">
        <v>728</v>
      </c>
      <c r="H90" s="146" t="s">
        <v>729</v>
      </c>
      <c r="I90" s="124" t="s">
        <v>547</v>
      </c>
      <c r="J90" s="158">
        <v>3</v>
      </c>
      <c r="K90" s="135">
        <v>2015</v>
      </c>
      <c r="L90" s="157">
        <v>2017</v>
      </c>
      <c r="M90" s="134" t="s">
        <v>548</v>
      </c>
      <c r="N90" s="127" t="s">
        <v>378</v>
      </c>
      <c r="O90" s="123" t="s">
        <v>58</v>
      </c>
      <c r="P90" s="123" t="s">
        <v>104</v>
      </c>
      <c r="Q90" s="142">
        <v>2</v>
      </c>
      <c r="R90" s="143">
        <v>16</v>
      </c>
      <c r="S90" s="143">
        <v>0</v>
      </c>
      <c r="T90" s="144">
        <v>1.1</v>
      </c>
      <c r="U90" s="145">
        <v>1</v>
      </c>
      <c r="V90" s="58">
        <f t="shared" si="10"/>
        <v>35.2</v>
      </c>
      <c r="W90" s="59"/>
    </row>
    <row r="91" spans="1:23">
      <c r="A91" s="122" t="s">
        <v>581</v>
      </c>
      <c r="B91" s="122" t="s">
        <v>588</v>
      </c>
      <c r="C91" s="123" t="s">
        <v>588</v>
      </c>
      <c r="D91" s="124" t="s">
        <v>9</v>
      </c>
      <c r="E91" s="125" t="s">
        <v>46</v>
      </c>
      <c r="F91" s="126" t="s">
        <v>544</v>
      </c>
      <c r="G91" s="127" t="s">
        <v>589</v>
      </c>
      <c r="H91" s="146" t="s">
        <v>590</v>
      </c>
      <c r="I91" s="124" t="s">
        <v>547</v>
      </c>
      <c r="J91" s="158">
        <v>4</v>
      </c>
      <c r="K91" s="135">
        <v>2013</v>
      </c>
      <c r="L91" s="135">
        <v>2013</v>
      </c>
      <c r="M91" s="134" t="s">
        <v>538</v>
      </c>
      <c r="N91" s="127" t="s">
        <v>378</v>
      </c>
      <c r="O91" s="123" t="s">
        <v>61</v>
      </c>
      <c r="P91" s="123" t="s">
        <v>107</v>
      </c>
      <c r="Q91" s="142">
        <v>2</v>
      </c>
      <c r="R91" s="143"/>
      <c r="S91" s="143"/>
      <c r="T91" s="144">
        <v>1.1</v>
      </c>
      <c r="U91" s="144">
        <v>1.03</v>
      </c>
      <c r="V91" s="58">
        <f>S91*2*Q91*T91*U91</f>
        <v>0</v>
      </c>
      <c r="W91" s="59"/>
    </row>
    <row r="92" spans="1:23">
      <c r="A92" s="122" t="s">
        <v>598</v>
      </c>
      <c r="B92" s="122" t="s">
        <v>609</v>
      </c>
      <c r="C92" s="123" t="s">
        <v>609</v>
      </c>
      <c r="D92" s="124" t="s">
        <v>9</v>
      </c>
      <c r="E92" s="125" t="s">
        <v>46</v>
      </c>
      <c r="F92" s="126" t="s">
        <v>544</v>
      </c>
      <c r="G92" s="127" t="s">
        <v>730</v>
      </c>
      <c r="H92" s="146" t="s">
        <v>731</v>
      </c>
      <c r="I92" s="124" t="s">
        <v>547</v>
      </c>
      <c r="J92" s="158">
        <v>4</v>
      </c>
      <c r="K92" s="135">
        <v>2013</v>
      </c>
      <c r="L92" s="157">
        <v>2014</v>
      </c>
      <c r="M92" s="134" t="s">
        <v>548</v>
      </c>
      <c r="N92" s="127" t="s">
        <v>378</v>
      </c>
      <c r="O92" s="123" t="s">
        <v>53</v>
      </c>
      <c r="P92" s="123" t="s">
        <v>83</v>
      </c>
      <c r="Q92" s="142">
        <v>1</v>
      </c>
      <c r="R92" s="143">
        <v>15</v>
      </c>
      <c r="S92" s="143">
        <v>0</v>
      </c>
      <c r="T92" s="144">
        <v>1.1</v>
      </c>
      <c r="U92" s="144">
        <v>1.03</v>
      </c>
      <c r="V92" s="58">
        <f t="shared" ref="V92:V93" si="11">R92*Q92*T92</f>
        <v>16.5</v>
      </c>
      <c r="W92" s="59"/>
    </row>
    <row r="93" spans="1:23">
      <c r="A93" s="122" t="s">
        <v>649</v>
      </c>
      <c r="B93" s="122" t="s">
        <v>732</v>
      </c>
      <c r="C93" s="123" t="s">
        <v>732</v>
      </c>
      <c r="D93" s="124" t="s">
        <v>9</v>
      </c>
      <c r="E93" s="125" t="s">
        <v>733</v>
      </c>
      <c r="F93" s="126" t="s">
        <v>544</v>
      </c>
      <c r="G93" s="126" t="s">
        <v>734</v>
      </c>
      <c r="H93" s="125" t="s">
        <v>735</v>
      </c>
      <c r="I93" s="124" t="s">
        <v>547</v>
      </c>
      <c r="J93" s="158">
        <v>4</v>
      </c>
      <c r="K93" s="135">
        <v>2013</v>
      </c>
      <c r="L93" s="157">
        <v>2014</v>
      </c>
      <c r="M93" s="134" t="s">
        <v>548</v>
      </c>
      <c r="N93" s="127" t="s">
        <v>378</v>
      </c>
      <c r="O93" s="123" t="s">
        <v>58</v>
      </c>
      <c r="P93" s="123" t="s">
        <v>59</v>
      </c>
      <c r="Q93" s="142">
        <v>2</v>
      </c>
      <c r="R93" s="143">
        <v>19</v>
      </c>
      <c r="S93" s="143">
        <v>0</v>
      </c>
      <c r="T93" s="144">
        <v>1.1</v>
      </c>
      <c r="U93" s="144">
        <v>1.03</v>
      </c>
      <c r="V93" s="58">
        <f t="shared" si="11"/>
        <v>41.8</v>
      </c>
      <c r="W93" s="59"/>
    </row>
    <row r="94" spans="1:23">
      <c r="A94" s="122" t="s">
        <v>638</v>
      </c>
      <c r="B94" s="122" t="s">
        <v>639</v>
      </c>
      <c r="C94" s="123" t="s">
        <v>640</v>
      </c>
      <c r="D94" s="124" t="s">
        <v>9</v>
      </c>
      <c r="E94" s="125" t="s">
        <v>46</v>
      </c>
      <c r="F94" s="126" t="s">
        <v>544</v>
      </c>
      <c r="G94" s="127" t="s">
        <v>641</v>
      </c>
      <c r="H94" s="146" t="s">
        <v>639</v>
      </c>
      <c r="I94" s="124" t="s">
        <v>547</v>
      </c>
      <c r="J94" s="158">
        <v>4</v>
      </c>
      <c r="K94" s="135">
        <v>2012</v>
      </c>
      <c r="L94" s="135">
        <v>2013</v>
      </c>
      <c r="M94" s="134" t="s">
        <v>538</v>
      </c>
      <c r="N94" s="127" t="s">
        <v>378</v>
      </c>
      <c r="O94" s="123" t="s">
        <v>53</v>
      </c>
      <c r="P94" s="123" t="s">
        <v>119</v>
      </c>
      <c r="Q94" s="142">
        <v>1</v>
      </c>
      <c r="R94" s="143">
        <v>25</v>
      </c>
      <c r="S94" s="143">
        <v>4</v>
      </c>
      <c r="T94" s="144">
        <v>1.1</v>
      </c>
      <c r="U94" s="144">
        <v>1.03</v>
      </c>
      <c r="V94" s="58">
        <f t="shared" ref="V94:V96" si="12">S94*2*Q94*T94*U94</f>
        <v>9.064</v>
      </c>
      <c r="W94" s="59"/>
    </row>
    <row r="95" spans="1:23">
      <c r="A95" s="122" t="s">
        <v>581</v>
      </c>
      <c r="B95" s="122" t="s">
        <v>585</v>
      </c>
      <c r="C95" s="123" t="s">
        <v>585</v>
      </c>
      <c r="D95" s="124" t="s">
        <v>9</v>
      </c>
      <c r="E95" s="125" t="s">
        <v>46</v>
      </c>
      <c r="F95" s="126" t="s">
        <v>544</v>
      </c>
      <c r="G95" s="127" t="s">
        <v>586</v>
      </c>
      <c r="H95" s="125" t="s">
        <v>587</v>
      </c>
      <c r="I95" s="124" t="s">
        <v>547</v>
      </c>
      <c r="J95" s="158">
        <v>5</v>
      </c>
      <c r="K95" s="135">
        <v>2010</v>
      </c>
      <c r="L95" s="135">
        <v>2011</v>
      </c>
      <c r="M95" s="134" t="s">
        <v>538</v>
      </c>
      <c r="N95" s="127" t="s">
        <v>378</v>
      </c>
      <c r="O95" s="123" t="s">
        <v>61</v>
      </c>
      <c r="P95" s="123" t="s">
        <v>107</v>
      </c>
      <c r="Q95" s="142">
        <v>1.5</v>
      </c>
      <c r="R95" s="143">
        <v>37</v>
      </c>
      <c r="S95" s="143">
        <v>6</v>
      </c>
      <c r="T95" s="144">
        <v>1.1</v>
      </c>
      <c r="U95" s="144">
        <v>1.06</v>
      </c>
      <c r="V95" s="58">
        <f t="shared" si="12"/>
        <v>20.988</v>
      </c>
      <c r="W95" s="59"/>
    </row>
    <row r="96" spans="1:23">
      <c r="A96" s="122" t="s">
        <v>598</v>
      </c>
      <c r="B96" s="122" t="s">
        <v>736</v>
      </c>
      <c r="C96" s="123" t="s">
        <v>737</v>
      </c>
      <c r="D96" s="124" t="s">
        <v>9</v>
      </c>
      <c r="E96" s="125" t="s">
        <v>46</v>
      </c>
      <c r="F96" s="126" t="s">
        <v>544</v>
      </c>
      <c r="G96" s="127" t="s">
        <v>738</v>
      </c>
      <c r="H96" s="146" t="s">
        <v>737</v>
      </c>
      <c r="I96" s="124" t="s">
        <v>547</v>
      </c>
      <c r="J96" s="158">
        <v>3</v>
      </c>
      <c r="K96" s="135">
        <v>2009</v>
      </c>
      <c r="L96" s="135">
        <v>2010</v>
      </c>
      <c r="M96" s="134" t="s">
        <v>538</v>
      </c>
      <c r="N96" s="127" t="s">
        <v>378</v>
      </c>
      <c r="O96" s="123" t="s">
        <v>53</v>
      </c>
      <c r="P96" s="123" t="s">
        <v>83</v>
      </c>
      <c r="Q96" s="142">
        <v>1</v>
      </c>
      <c r="R96" s="143">
        <v>30</v>
      </c>
      <c r="S96" s="143">
        <v>0</v>
      </c>
      <c r="T96" s="144">
        <v>1.1</v>
      </c>
      <c r="U96" s="145">
        <v>1</v>
      </c>
      <c r="V96" s="58">
        <f t="shared" si="12"/>
        <v>0</v>
      </c>
      <c r="W96" s="59"/>
    </row>
    <row r="97" spans="1:23">
      <c r="A97" s="122" t="s">
        <v>615</v>
      </c>
      <c r="B97" s="122" t="s">
        <v>50</v>
      </c>
      <c r="C97" s="123" t="s">
        <v>50</v>
      </c>
      <c r="D97" s="124" t="s">
        <v>9</v>
      </c>
      <c r="E97" s="125" t="s">
        <v>46</v>
      </c>
      <c r="F97" s="126" t="s">
        <v>544</v>
      </c>
      <c r="G97" s="127" t="s">
        <v>739</v>
      </c>
      <c r="H97" s="125" t="s">
        <v>740</v>
      </c>
      <c r="I97" s="124" t="s">
        <v>547</v>
      </c>
      <c r="J97" s="158">
        <v>4</v>
      </c>
      <c r="K97" s="135">
        <v>2015</v>
      </c>
      <c r="L97" s="157">
        <v>2015</v>
      </c>
      <c r="M97" s="134" t="s">
        <v>548</v>
      </c>
      <c r="N97" s="127" t="s">
        <v>378</v>
      </c>
      <c r="O97" s="123" t="s">
        <v>53</v>
      </c>
      <c r="P97" s="123" t="s">
        <v>54</v>
      </c>
      <c r="Q97" s="142">
        <v>1</v>
      </c>
      <c r="R97" s="143">
        <v>17</v>
      </c>
      <c r="S97" s="143">
        <v>0</v>
      </c>
      <c r="T97" s="144">
        <v>1.1</v>
      </c>
      <c r="U97" s="144">
        <v>1.03</v>
      </c>
      <c r="V97" s="58">
        <f>R97*Q97*T97</f>
        <v>18.7</v>
      </c>
      <c r="W97" s="59"/>
    </row>
    <row r="98" spans="1:23">
      <c r="A98" s="147" t="s">
        <v>532</v>
      </c>
      <c r="B98" s="147" t="s">
        <v>56</v>
      </c>
      <c r="C98" s="148" t="s">
        <v>56</v>
      </c>
      <c r="D98" s="149" t="s">
        <v>10</v>
      </c>
      <c r="E98" s="150" t="s">
        <v>741</v>
      </c>
      <c r="F98" s="151" t="s">
        <v>534</v>
      </c>
      <c r="G98" s="151" t="s">
        <v>742</v>
      </c>
      <c r="H98" s="150" t="s">
        <v>56</v>
      </c>
      <c r="I98" s="149" t="s">
        <v>537</v>
      </c>
      <c r="J98" s="159">
        <v>5</v>
      </c>
      <c r="K98" s="160">
        <v>2003</v>
      </c>
      <c r="L98" s="161">
        <v>2003</v>
      </c>
      <c r="M98" s="162" t="s">
        <v>538</v>
      </c>
      <c r="N98" s="163" t="s">
        <v>378</v>
      </c>
      <c r="O98" s="148" t="s">
        <v>58</v>
      </c>
      <c r="P98" s="148" t="s">
        <v>59</v>
      </c>
      <c r="Q98" s="173">
        <v>2</v>
      </c>
      <c r="R98" s="160">
        <v>37</v>
      </c>
      <c r="S98" s="160">
        <v>11</v>
      </c>
      <c r="T98" s="174">
        <v>1</v>
      </c>
      <c r="U98" s="174">
        <v>1.06</v>
      </c>
      <c r="V98" s="65">
        <f t="shared" ref="V98:V109" si="13">S98*2*Q98*T98*U98</f>
        <v>46.64</v>
      </c>
      <c r="W98" s="175">
        <f>SUM(V98:V122)</f>
        <v>1010.2</v>
      </c>
    </row>
    <row r="99" spans="1:23">
      <c r="A99" s="147" t="s">
        <v>649</v>
      </c>
      <c r="B99" s="147" t="s">
        <v>656</v>
      </c>
      <c r="C99" s="148" t="s">
        <v>657</v>
      </c>
      <c r="D99" s="149" t="s">
        <v>10</v>
      </c>
      <c r="E99" s="150" t="s">
        <v>741</v>
      </c>
      <c r="F99" s="151" t="s">
        <v>534</v>
      </c>
      <c r="G99" s="151" t="s">
        <v>658</v>
      </c>
      <c r="H99" s="150" t="s">
        <v>743</v>
      </c>
      <c r="I99" s="149" t="s">
        <v>537</v>
      </c>
      <c r="J99" s="159">
        <v>3</v>
      </c>
      <c r="K99" s="160">
        <v>2010</v>
      </c>
      <c r="L99" s="161">
        <v>2010</v>
      </c>
      <c r="M99" s="162" t="s">
        <v>538</v>
      </c>
      <c r="N99" s="163" t="s">
        <v>378</v>
      </c>
      <c r="O99" s="148" t="s">
        <v>58</v>
      </c>
      <c r="P99" s="148" t="s">
        <v>101</v>
      </c>
      <c r="Q99" s="173">
        <v>2</v>
      </c>
      <c r="R99" s="160">
        <v>9</v>
      </c>
      <c r="S99" s="160">
        <v>36</v>
      </c>
      <c r="T99" s="174">
        <v>1</v>
      </c>
      <c r="U99" s="176">
        <v>1</v>
      </c>
      <c r="V99" s="65">
        <f t="shared" si="13"/>
        <v>144</v>
      </c>
      <c r="W99" s="175"/>
    </row>
    <row r="100" spans="1:23">
      <c r="A100" s="147" t="s">
        <v>549</v>
      </c>
      <c r="B100" s="147" t="s">
        <v>558</v>
      </c>
      <c r="C100" s="148" t="s">
        <v>558</v>
      </c>
      <c r="D100" s="149" t="s">
        <v>10</v>
      </c>
      <c r="E100" s="150" t="s">
        <v>741</v>
      </c>
      <c r="F100" s="151" t="s">
        <v>534</v>
      </c>
      <c r="G100" s="151" t="s">
        <v>744</v>
      </c>
      <c r="H100" s="150" t="s">
        <v>745</v>
      </c>
      <c r="I100" s="149" t="s">
        <v>537</v>
      </c>
      <c r="J100" s="159">
        <v>3</v>
      </c>
      <c r="K100" s="160">
        <v>2007</v>
      </c>
      <c r="L100" s="161">
        <v>2007</v>
      </c>
      <c r="M100" s="162" t="s">
        <v>538</v>
      </c>
      <c r="N100" s="163" t="s">
        <v>378</v>
      </c>
      <c r="O100" s="148" t="s">
        <v>58</v>
      </c>
      <c r="P100" s="148" t="s">
        <v>72</v>
      </c>
      <c r="Q100" s="173">
        <v>2</v>
      </c>
      <c r="R100" s="160">
        <v>26</v>
      </c>
      <c r="S100" s="160">
        <v>16</v>
      </c>
      <c r="T100" s="174">
        <v>1</v>
      </c>
      <c r="U100" s="176">
        <v>1</v>
      </c>
      <c r="V100" s="65">
        <f t="shared" si="13"/>
        <v>64</v>
      </c>
      <c r="W100" s="175"/>
    </row>
    <row r="101" spans="1:23">
      <c r="A101" s="147" t="s">
        <v>532</v>
      </c>
      <c r="B101" s="147" t="s">
        <v>533</v>
      </c>
      <c r="C101" s="148" t="s">
        <v>533</v>
      </c>
      <c r="D101" s="149" t="s">
        <v>10</v>
      </c>
      <c r="E101" s="150" t="s">
        <v>741</v>
      </c>
      <c r="F101" s="151" t="s">
        <v>534</v>
      </c>
      <c r="G101" s="151" t="s">
        <v>746</v>
      </c>
      <c r="H101" s="150" t="s">
        <v>533</v>
      </c>
      <c r="I101" s="149" t="s">
        <v>537</v>
      </c>
      <c r="J101" s="159">
        <v>4</v>
      </c>
      <c r="K101" s="160">
        <v>2003</v>
      </c>
      <c r="L101" s="161">
        <v>2003</v>
      </c>
      <c r="M101" s="162" t="s">
        <v>538</v>
      </c>
      <c r="N101" s="163" t="s">
        <v>378</v>
      </c>
      <c r="O101" s="148" t="s">
        <v>58</v>
      </c>
      <c r="P101" s="148" t="s">
        <v>59</v>
      </c>
      <c r="Q101" s="173">
        <v>2</v>
      </c>
      <c r="R101" s="160">
        <v>26</v>
      </c>
      <c r="S101" s="160">
        <v>5</v>
      </c>
      <c r="T101" s="174">
        <v>1</v>
      </c>
      <c r="U101" s="174">
        <v>1.03</v>
      </c>
      <c r="V101" s="65">
        <f t="shared" si="13"/>
        <v>20.6</v>
      </c>
      <c r="W101" s="175"/>
    </row>
    <row r="102" spans="1:23">
      <c r="A102" s="147" t="s">
        <v>581</v>
      </c>
      <c r="B102" s="147" t="s">
        <v>588</v>
      </c>
      <c r="C102" s="148" t="s">
        <v>588</v>
      </c>
      <c r="D102" s="149" t="s">
        <v>10</v>
      </c>
      <c r="E102" s="150" t="s">
        <v>741</v>
      </c>
      <c r="F102" s="151" t="s">
        <v>534</v>
      </c>
      <c r="G102" s="151" t="s">
        <v>747</v>
      </c>
      <c r="H102" s="150" t="s">
        <v>748</v>
      </c>
      <c r="I102" s="149" t="s">
        <v>537</v>
      </c>
      <c r="J102" s="159">
        <v>4</v>
      </c>
      <c r="K102" s="160">
        <v>2003</v>
      </c>
      <c r="L102" s="161">
        <v>2003</v>
      </c>
      <c r="M102" s="162" t="s">
        <v>538</v>
      </c>
      <c r="N102" s="163" t="s">
        <v>378</v>
      </c>
      <c r="O102" s="148" t="s">
        <v>58</v>
      </c>
      <c r="P102" s="148" t="s">
        <v>107</v>
      </c>
      <c r="Q102" s="173">
        <v>2</v>
      </c>
      <c r="R102" s="160">
        <v>18</v>
      </c>
      <c r="S102" s="160">
        <v>3</v>
      </c>
      <c r="T102" s="174">
        <v>1</v>
      </c>
      <c r="U102" s="174">
        <v>1.03</v>
      </c>
      <c r="V102" s="65">
        <f t="shared" si="13"/>
        <v>12.36</v>
      </c>
      <c r="W102" s="175"/>
    </row>
    <row r="103" spans="1:23">
      <c r="A103" s="147" t="s">
        <v>549</v>
      </c>
      <c r="B103" s="147" t="s">
        <v>550</v>
      </c>
      <c r="C103" s="148" t="s">
        <v>550</v>
      </c>
      <c r="D103" s="149" t="s">
        <v>10</v>
      </c>
      <c r="E103" s="150" t="s">
        <v>741</v>
      </c>
      <c r="F103" s="151" t="s">
        <v>534</v>
      </c>
      <c r="G103" s="151" t="s">
        <v>749</v>
      </c>
      <c r="H103" s="150" t="s">
        <v>750</v>
      </c>
      <c r="I103" s="149" t="s">
        <v>537</v>
      </c>
      <c r="J103" s="159">
        <v>3</v>
      </c>
      <c r="K103" s="160">
        <v>2013</v>
      </c>
      <c r="L103" s="161">
        <v>2013</v>
      </c>
      <c r="M103" s="162" t="s">
        <v>538</v>
      </c>
      <c r="N103" s="163" t="s">
        <v>378</v>
      </c>
      <c r="O103" s="148" t="s">
        <v>58</v>
      </c>
      <c r="P103" s="148" t="s">
        <v>72</v>
      </c>
      <c r="Q103" s="173">
        <v>2</v>
      </c>
      <c r="R103" s="160">
        <v>26</v>
      </c>
      <c r="S103" s="160">
        <v>9</v>
      </c>
      <c r="T103" s="174">
        <v>1</v>
      </c>
      <c r="U103" s="176">
        <v>1</v>
      </c>
      <c r="V103" s="65">
        <f t="shared" si="13"/>
        <v>36</v>
      </c>
      <c r="W103" s="175"/>
    </row>
    <row r="104" spans="1:23">
      <c r="A104" s="147" t="s">
        <v>561</v>
      </c>
      <c r="B104" s="147" t="s">
        <v>578</v>
      </c>
      <c r="C104" s="148" t="s">
        <v>578</v>
      </c>
      <c r="D104" s="149" t="s">
        <v>10</v>
      </c>
      <c r="E104" s="150" t="s">
        <v>741</v>
      </c>
      <c r="F104" s="151" t="s">
        <v>534</v>
      </c>
      <c r="G104" s="151" t="s">
        <v>751</v>
      </c>
      <c r="H104" s="150" t="s">
        <v>580</v>
      </c>
      <c r="I104" s="149" t="s">
        <v>537</v>
      </c>
      <c r="J104" s="159">
        <v>4</v>
      </c>
      <c r="K104" s="160">
        <v>2010</v>
      </c>
      <c r="L104" s="161">
        <v>2010</v>
      </c>
      <c r="M104" s="162" t="s">
        <v>538</v>
      </c>
      <c r="N104" s="163" t="s">
        <v>378</v>
      </c>
      <c r="O104" s="148" t="s">
        <v>58</v>
      </c>
      <c r="P104" s="148" t="s">
        <v>104</v>
      </c>
      <c r="Q104" s="173">
        <v>2</v>
      </c>
      <c r="R104" s="160">
        <v>24</v>
      </c>
      <c r="S104" s="160">
        <v>9</v>
      </c>
      <c r="T104" s="174">
        <v>1</v>
      </c>
      <c r="U104" s="174">
        <v>1.03</v>
      </c>
      <c r="V104" s="65">
        <f t="shared" si="13"/>
        <v>37.08</v>
      </c>
      <c r="W104" s="175"/>
    </row>
    <row r="105" spans="1:23">
      <c r="A105" s="147" t="s">
        <v>649</v>
      </c>
      <c r="B105" s="147" t="s">
        <v>656</v>
      </c>
      <c r="C105" s="148" t="s">
        <v>752</v>
      </c>
      <c r="D105" s="149" t="s">
        <v>10</v>
      </c>
      <c r="E105" s="150" t="s">
        <v>741</v>
      </c>
      <c r="F105" s="151" t="s">
        <v>534</v>
      </c>
      <c r="G105" s="151" t="s">
        <v>753</v>
      </c>
      <c r="H105" s="150" t="s">
        <v>615</v>
      </c>
      <c r="I105" s="149" t="s">
        <v>537</v>
      </c>
      <c r="J105" s="159">
        <v>4</v>
      </c>
      <c r="K105" s="160">
        <v>2000</v>
      </c>
      <c r="L105" s="161">
        <v>2000</v>
      </c>
      <c r="M105" s="162" t="s">
        <v>538</v>
      </c>
      <c r="N105" s="163" t="s">
        <v>378</v>
      </c>
      <c r="O105" s="148" t="s">
        <v>53</v>
      </c>
      <c r="P105" s="148" t="s">
        <v>83</v>
      </c>
      <c r="Q105" s="173">
        <v>1</v>
      </c>
      <c r="R105" s="160">
        <v>38</v>
      </c>
      <c r="S105" s="160">
        <v>12</v>
      </c>
      <c r="T105" s="174">
        <v>1</v>
      </c>
      <c r="U105" s="174">
        <v>1.03</v>
      </c>
      <c r="V105" s="65">
        <f t="shared" si="13"/>
        <v>24.72</v>
      </c>
      <c r="W105" s="175"/>
    </row>
    <row r="106" spans="1:23">
      <c r="A106" s="147" t="s">
        <v>649</v>
      </c>
      <c r="B106" s="147" t="s">
        <v>656</v>
      </c>
      <c r="C106" s="148" t="s">
        <v>657</v>
      </c>
      <c r="D106" s="149" t="s">
        <v>10</v>
      </c>
      <c r="E106" s="150" t="s">
        <v>741</v>
      </c>
      <c r="F106" s="151" t="s">
        <v>534</v>
      </c>
      <c r="G106" s="151" t="s">
        <v>754</v>
      </c>
      <c r="H106" s="150" t="s">
        <v>755</v>
      </c>
      <c r="I106" s="149" t="s">
        <v>537</v>
      </c>
      <c r="J106" s="159">
        <v>3</v>
      </c>
      <c r="K106" s="160">
        <v>2010</v>
      </c>
      <c r="L106" s="161">
        <v>2010</v>
      </c>
      <c r="M106" s="162" t="s">
        <v>538</v>
      </c>
      <c r="N106" s="163" t="s">
        <v>378</v>
      </c>
      <c r="O106" s="148" t="s">
        <v>58</v>
      </c>
      <c r="P106" s="148" t="s">
        <v>101</v>
      </c>
      <c r="Q106" s="173">
        <v>2</v>
      </c>
      <c r="R106" s="160">
        <v>29</v>
      </c>
      <c r="S106" s="160">
        <v>10</v>
      </c>
      <c r="T106" s="174">
        <v>1</v>
      </c>
      <c r="U106" s="176">
        <v>1</v>
      </c>
      <c r="V106" s="65">
        <f t="shared" si="13"/>
        <v>40</v>
      </c>
      <c r="W106" s="175"/>
    </row>
    <row r="107" spans="1:23">
      <c r="A107" s="147" t="s">
        <v>598</v>
      </c>
      <c r="B107" s="147" t="s">
        <v>599</v>
      </c>
      <c r="C107" s="148" t="s">
        <v>599</v>
      </c>
      <c r="D107" s="149" t="s">
        <v>10</v>
      </c>
      <c r="E107" s="150" t="s">
        <v>741</v>
      </c>
      <c r="F107" s="151" t="s">
        <v>534</v>
      </c>
      <c r="G107" s="151" t="s">
        <v>756</v>
      </c>
      <c r="H107" s="150" t="s">
        <v>599</v>
      </c>
      <c r="I107" s="149" t="s">
        <v>537</v>
      </c>
      <c r="J107" s="159">
        <v>5</v>
      </c>
      <c r="K107" s="160">
        <v>2001</v>
      </c>
      <c r="L107" s="161">
        <v>2001</v>
      </c>
      <c r="M107" s="162" t="s">
        <v>538</v>
      </c>
      <c r="N107" s="163" t="s">
        <v>378</v>
      </c>
      <c r="O107" s="148" t="s">
        <v>53</v>
      </c>
      <c r="P107" s="148" t="s">
        <v>83</v>
      </c>
      <c r="Q107" s="173">
        <v>1</v>
      </c>
      <c r="R107" s="160">
        <v>43</v>
      </c>
      <c r="S107" s="160">
        <v>13</v>
      </c>
      <c r="T107" s="174">
        <v>1</v>
      </c>
      <c r="U107" s="174">
        <v>1.06</v>
      </c>
      <c r="V107" s="65">
        <f t="shared" si="13"/>
        <v>27.56</v>
      </c>
      <c r="W107" s="175"/>
    </row>
    <row r="108" spans="1:23">
      <c r="A108" s="147" t="s">
        <v>632</v>
      </c>
      <c r="B108" s="147" t="s">
        <v>757</v>
      </c>
      <c r="C108" s="148" t="s">
        <v>757</v>
      </c>
      <c r="D108" s="149" t="s">
        <v>10</v>
      </c>
      <c r="E108" s="150" t="s">
        <v>741</v>
      </c>
      <c r="F108" s="151" t="s">
        <v>534</v>
      </c>
      <c r="G108" s="151" t="s">
        <v>758</v>
      </c>
      <c r="H108" s="150" t="s">
        <v>759</v>
      </c>
      <c r="I108" s="149" t="s">
        <v>537</v>
      </c>
      <c r="J108" s="159">
        <v>4</v>
      </c>
      <c r="K108" s="160">
        <v>2001</v>
      </c>
      <c r="L108" s="161">
        <v>2001</v>
      </c>
      <c r="M108" s="162" t="s">
        <v>538</v>
      </c>
      <c r="N108" s="163" t="s">
        <v>378</v>
      </c>
      <c r="O108" s="148" t="s">
        <v>58</v>
      </c>
      <c r="P108" s="148" t="s">
        <v>101</v>
      </c>
      <c r="Q108" s="173">
        <v>2</v>
      </c>
      <c r="R108" s="160">
        <v>44</v>
      </c>
      <c r="S108" s="160">
        <v>5</v>
      </c>
      <c r="T108" s="174">
        <v>1</v>
      </c>
      <c r="U108" s="174">
        <v>1.03</v>
      </c>
      <c r="V108" s="65">
        <f t="shared" si="13"/>
        <v>20.6</v>
      </c>
      <c r="W108" s="175"/>
    </row>
    <row r="109" spans="1:23">
      <c r="A109" s="147" t="s">
        <v>632</v>
      </c>
      <c r="B109" s="147" t="s">
        <v>760</v>
      </c>
      <c r="C109" s="148" t="s">
        <v>761</v>
      </c>
      <c r="D109" s="149" t="s">
        <v>10</v>
      </c>
      <c r="E109" s="150" t="s">
        <v>741</v>
      </c>
      <c r="F109" s="151" t="s">
        <v>534</v>
      </c>
      <c r="G109" s="151" t="s">
        <v>762</v>
      </c>
      <c r="H109" s="150" t="s">
        <v>763</v>
      </c>
      <c r="I109" s="149" t="s">
        <v>537</v>
      </c>
      <c r="J109" s="159">
        <v>3</v>
      </c>
      <c r="K109" s="160">
        <v>2013</v>
      </c>
      <c r="L109" s="161">
        <v>2013</v>
      </c>
      <c r="M109" s="162" t="s">
        <v>538</v>
      </c>
      <c r="N109" s="163" t="s">
        <v>378</v>
      </c>
      <c r="O109" s="148" t="s">
        <v>58</v>
      </c>
      <c r="P109" s="148" t="s">
        <v>101</v>
      </c>
      <c r="Q109" s="173">
        <v>2</v>
      </c>
      <c r="R109" s="160">
        <v>22</v>
      </c>
      <c r="S109" s="160">
        <v>10</v>
      </c>
      <c r="T109" s="174">
        <v>1</v>
      </c>
      <c r="U109" s="176">
        <v>1</v>
      </c>
      <c r="V109" s="65">
        <f t="shared" si="13"/>
        <v>40</v>
      </c>
      <c r="W109" s="175"/>
    </row>
    <row r="110" spans="1:23">
      <c r="A110" s="147" t="s">
        <v>581</v>
      </c>
      <c r="B110" s="147" t="s">
        <v>588</v>
      </c>
      <c r="C110" s="148" t="s">
        <v>588</v>
      </c>
      <c r="D110" s="149" t="s">
        <v>10</v>
      </c>
      <c r="E110" s="150" t="s">
        <v>741</v>
      </c>
      <c r="F110" s="151" t="s">
        <v>544</v>
      </c>
      <c r="G110" s="151" t="s">
        <v>589</v>
      </c>
      <c r="H110" s="150" t="s">
        <v>764</v>
      </c>
      <c r="I110" s="149" t="s">
        <v>547</v>
      </c>
      <c r="J110" s="159">
        <v>4</v>
      </c>
      <c r="K110" s="160">
        <v>2014</v>
      </c>
      <c r="L110" s="164">
        <v>2014</v>
      </c>
      <c r="M110" s="162" t="s">
        <v>548</v>
      </c>
      <c r="N110" s="163" t="s">
        <v>378</v>
      </c>
      <c r="O110" s="148" t="s">
        <v>58</v>
      </c>
      <c r="P110" s="148" t="s">
        <v>107</v>
      </c>
      <c r="Q110" s="173">
        <v>2</v>
      </c>
      <c r="R110" s="160">
        <v>32</v>
      </c>
      <c r="S110" s="160">
        <v>205</v>
      </c>
      <c r="T110" s="174">
        <v>1.1</v>
      </c>
      <c r="U110" s="174">
        <v>1.03</v>
      </c>
      <c r="V110" s="65">
        <f>R110*Q110*T110</f>
        <v>70.4</v>
      </c>
      <c r="W110" s="175"/>
    </row>
    <row r="111" spans="1:23">
      <c r="A111" s="147" t="s">
        <v>638</v>
      </c>
      <c r="B111" s="147" t="s">
        <v>639</v>
      </c>
      <c r="C111" s="148" t="s">
        <v>639</v>
      </c>
      <c r="D111" s="149" t="s">
        <v>10</v>
      </c>
      <c r="E111" s="150" t="s">
        <v>765</v>
      </c>
      <c r="F111" s="151" t="s">
        <v>534</v>
      </c>
      <c r="G111" s="151" t="s">
        <v>766</v>
      </c>
      <c r="H111" s="150" t="s">
        <v>645</v>
      </c>
      <c r="I111" s="149" t="s">
        <v>537</v>
      </c>
      <c r="J111" s="159">
        <v>4</v>
      </c>
      <c r="K111" s="160">
        <v>2010</v>
      </c>
      <c r="L111" s="161">
        <v>2010</v>
      </c>
      <c r="M111" s="162" t="s">
        <v>538</v>
      </c>
      <c r="N111" s="163" t="s">
        <v>378</v>
      </c>
      <c r="O111" s="148" t="s">
        <v>53</v>
      </c>
      <c r="P111" s="148" t="s">
        <v>119</v>
      </c>
      <c r="Q111" s="173">
        <v>1</v>
      </c>
      <c r="R111" s="160">
        <v>74</v>
      </c>
      <c r="S111" s="160">
        <v>23</v>
      </c>
      <c r="T111" s="174">
        <v>1</v>
      </c>
      <c r="U111" s="174">
        <v>1.03</v>
      </c>
      <c r="V111" s="65">
        <f t="shared" ref="V111:V116" si="14">S111*2*Q111*T111*U111</f>
        <v>47.38</v>
      </c>
      <c r="W111" s="175"/>
    </row>
    <row r="112" spans="1:23">
      <c r="A112" s="147" t="s">
        <v>598</v>
      </c>
      <c r="B112" s="147" t="s">
        <v>604</v>
      </c>
      <c r="C112" s="148" t="s">
        <v>604</v>
      </c>
      <c r="D112" s="149" t="s">
        <v>10</v>
      </c>
      <c r="E112" s="150" t="s">
        <v>741</v>
      </c>
      <c r="F112" s="151" t="s">
        <v>534</v>
      </c>
      <c r="G112" s="151" t="s">
        <v>767</v>
      </c>
      <c r="H112" s="150" t="s">
        <v>604</v>
      </c>
      <c r="I112" s="149" t="s">
        <v>537</v>
      </c>
      <c r="J112" s="159">
        <v>5</v>
      </c>
      <c r="K112" s="160">
        <v>2006</v>
      </c>
      <c r="L112" s="161">
        <v>2006</v>
      </c>
      <c r="M112" s="162" t="s">
        <v>538</v>
      </c>
      <c r="N112" s="163" t="s">
        <v>378</v>
      </c>
      <c r="O112" s="148" t="s">
        <v>58</v>
      </c>
      <c r="P112" s="148" t="s">
        <v>107</v>
      </c>
      <c r="Q112" s="173">
        <v>2</v>
      </c>
      <c r="R112" s="160">
        <v>32</v>
      </c>
      <c r="S112" s="160">
        <v>12</v>
      </c>
      <c r="T112" s="174">
        <v>1</v>
      </c>
      <c r="U112" s="174">
        <v>1.06</v>
      </c>
      <c r="V112" s="65">
        <f t="shared" si="14"/>
        <v>50.88</v>
      </c>
      <c r="W112" s="175"/>
    </row>
    <row r="113" spans="1:23">
      <c r="A113" s="147" t="s">
        <v>615</v>
      </c>
      <c r="B113" s="147" t="s">
        <v>622</v>
      </c>
      <c r="C113" s="148" t="s">
        <v>622</v>
      </c>
      <c r="D113" s="149" t="s">
        <v>10</v>
      </c>
      <c r="E113" s="150" t="s">
        <v>765</v>
      </c>
      <c r="F113" s="151" t="s">
        <v>534</v>
      </c>
      <c r="G113" s="151" t="s">
        <v>768</v>
      </c>
      <c r="H113" s="150" t="s">
        <v>769</v>
      </c>
      <c r="I113" s="149" t="s">
        <v>537</v>
      </c>
      <c r="J113" s="159">
        <v>3</v>
      </c>
      <c r="K113" s="160">
        <v>2012</v>
      </c>
      <c r="L113" s="161">
        <v>2012</v>
      </c>
      <c r="M113" s="162" t="s">
        <v>538</v>
      </c>
      <c r="N113" s="163" t="s">
        <v>378</v>
      </c>
      <c r="O113" s="148" t="s">
        <v>53</v>
      </c>
      <c r="P113" s="148" t="s">
        <v>54</v>
      </c>
      <c r="Q113" s="173">
        <v>1</v>
      </c>
      <c r="R113" s="160">
        <v>23</v>
      </c>
      <c r="S113" s="160">
        <v>9</v>
      </c>
      <c r="T113" s="174">
        <v>1</v>
      </c>
      <c r="U113" s="176">
        <v>1</v>
      </c>
      <c r="V113" s="65">
        <f t="shared" si="14"/>
        <v>18</v>
      </c>
      <c r="W113" s="175"/>
    </row>
    <row r="114" spans="1:23">
      <c r="A114" s="147" t="s">
        <v>581</v>
      </c>
      <c r="B114" s="147" t="s">
        <v>585</v>
      </c>
      <c r="C114" s="148" t="s">
        <v>585</v>
      </c>
      <c r="D114" s="149" t="s">
        <v>10</v>
      </c>
      <c r="E114" s="150" t="s">
        <v>741</v>
      </c>
      <c r="F114" s="151" t="s">
        <v>544</v>
      </c>
      <c r="G114" s="151" t="s">
        <v>586</v>
      </c>
      <c r="H114" s="150" t="s">
        <v>587</v>
      </c>
      <c r="I114" s="149" t="s">
        <v>547</v>
      </c>
      <c r="J114" s="159">
        <v>5</v>
      </c>
      <c r="K114" s="160">
        <v>2011</v>
      </c>
      <c r="L114" s="161">
        <v>2011</v>
      </c>
      <c r="M114" s="162" t="s">
        <v>538</v>
      </c>
      <c r="N114" s="163" t="s">
        <v>378</v>
      </c>
      <c r="O114" s="148" t="s">
        <v>61</v>
      </c>
      <c r="P114" s="148" t="s">
        <v>74</v>
      </c>
      <c r="Q114" s="173">
        <v>1.5</v>
      </c>
      <c r="R114" s="160">
        <v>48</v>
      </c>
      <c r="S114" s="160">
        <v>0</v>
      </c>
      <c r="T114" s="174">
        <v>1.1</v>
      </c>
      <c r="U114" s="174">
        <v>1.06</v>
      </c>
      <c r="V114" s="65">
        <f t="shared" si="14"/>
        <v>0</v>
      </c>
      <c r="W114" s="175"/>
    </row>
    <row r="115" spans="1:23">
      <c r="A115" s="147" t="s">
        <v>561</v>
      </c>
      <c r="B115" s="147" t="s">
        <v>715</v>
      </c>
      <c r="C115" s="148" t="s">
        <v>715</v>
      </c>
      <c r="D115" s="149" t="s">
        <v>10</v>
      </c>
      <c r="E115" s="150" t="s">
        <v>741</v>
      </c>
      <c r="F115" s="151" t="s">
        <v>534</v>
      </c>
      <c r="G115" s="151" t="s">
        <v>770</v>
      </c>
      <c r="H115" s="150" t="s">
        <v>715</v>
      </c>
      <c r="I115" s="149" t="s">
        <v>537</v>
      </c>
      <c r="J115" s="159">
        <v>5</v>
      </c>
      <c r="K115" s="160">
        <v>2002</v>
      </c>
      <c r="L115" s="161">
        <v>2002</v>
      </c>
      <c r="M115" s="162" t="s">
        <v>538</v>
      </c>
      <c r="N115" s="163" t="s">
        <v>378</v>
      </c>
      <c r="O115" s="148" t="s">
        <v>130</v>
      </c>
      <c r="P115" s="148" t="s">
        <v>133</v>
      </c>
      <c r="Q115" s="173">
        <v>4.5</v>
      </c>
      <c r="R115" s="160">
        <v>26</v>
      </c>
      <c r="S115" s="160">
        <v>1</v>
      </c>
      <c r="T115" s="174">
        <v>1</v>
      </c>
      <c r="U115" s="174">
        <v>1.06</v>
      </c>
      <c r="V115" s="65">
        <f t="shared" si="14"/>
        <v>9.54</v>
      </c>
      <c r="W115" s="175"/>
    </row>
    <row r="116" spans="1:23">
      <c r="A116" s="147" t="s">
        <v>581</v>
      </c>
      <c r="B116" s="147" t="s">
        <v>582</v>
      </c>
      <c r="C116" s="148" t="s">
        <v>582</v>
      </c>
      <c r="D116" s="149" t="s">
        <v>10</v>
      </c>
      <c r="E116" s="150" t="s">
        <v>741</v>
      </c>
      <c r="F116" s="151" t="s">
        <v>534</v>
      </c>
      <c r="G116" s="151" t="s">
        <v>771</v>
      </c>
      <c r="H116" s="150" t="s">
        <v>772</v>
      </c>
      <c r="I116" s="149" t="s">
        <v>537</v>
      </c>
      <c r="J116" s="159">
        <v>4</v>
      </c>
      <c r="K116" s="160">
        <v>2005</v>
      </c>
      <c r="L116" s="161">
        <v>2005</v>
      </c>
      <c r="M116" s="162" t="s">
        <v>538</v>
      </c>
      <c r="N116" s="163" t="s">
        <v>378</v>
      </c>
      <c r="O116" s="148" t="s">
        <v>58</v>
      </c>
      <c r="P116" s="148" t="s">
        <v>107</v>
      </c>
      <c r="Q116" s="173">
        <v>2</v>
      </c>
      <c r="R116" s="160">
        <v>31</v>
      </c>
      <c r="S116" s="160">
        <v>7</v>
      </c>
      <c r="T116" s="174">
        <v>1</v>
      </c>
      <c r="U116" s="174">
        <v>1.03</v>
      </c>
      <c r="V116" s="65">
        <f t="shared" si="14"/>
        <v>28.84</v>
      </c>
      <c r="W116" s="175"/>
    </row>
    <row r="117" spans="1:23">
      <c r="A117" s="147" t="s">
        <v>532</v>
      </c>
      <c r="B117" s="147" t="s">
        <v>722</v>
      </c>
      <c r="C117" s="148" t="s">
        <v>773</v>
      </c>
      <c r="D117" s="149" t="s">
        <v>10</v>
      </c>
      <c r="E117" s="150" t="s">
        <v>741</v>
      </c>
      <c r="F117" s="151" t="s">
        <v>534</v>
      </c>
      <c r="G117" s="151" t="s">
        <v>774</v>
      </c>
      <c r="H117" s="150" t="s">
        <v>722</v>
      </c>
      <c r="I117" s="149" t="s">
        <v>537</v>
      </c>
      <c r="J117" s="159">
        <v>3</v>
      </c>
      <c r="K117" s="160">
        <v>2015</v>
      </c>
      <c r="L117" s="164">
        <v>2015</v>
      </c>
      <c r="M117" s="162" t="s">
        <v>548</v>
      </c>
      <c r="N117" s="163" t="s">
        <v>378</v>
      </c>
      <c r="O117" s="148" t="s">
        <v>130</v>
      </c>
      <c r="P117" s="148" t="s">
        <v>133</v>
      </c>
      <c r="Q117" s="173">
        <v>4.5</v>
      </c>
      <c r="R117" s="160">
        <v>18</v>
      </c>
      <c r="S117" s="160">
        <v>5</v>
      </c>
      <c r="T117" s="174">
        <v>1</v>
      </c>
      <c r="U117" s="176">
        <v>1</v>
      </c>
      <c r="V117" s="65">
        <f t="shared" ref="V117:V122" si="15">R117*Q117*T117</f>
        <v>81</v>
      </c>
      <c r="W117" s="175"/>
    </row>
    <row r="118" spans="1:23">
      <c r="A118" s="147" t="s">
        <v>649</v>
      </c>
      <c r="B118" s="147" t="s">
        <v>656</v>
      </c>
      <c r="C118" s="148" t="s">
        <v>664</v>
      </c>
      <c r="D118" s="149" t="s">
        <v>10</v>
      </c>
      <c r="E118" s="150" t="s">
        <v>741</v>
      </c>
      <c r="F118" s="151" t="s">
        <v>534</v>
      </c>
      <c r="G118" s="151" t="s">
        <v>775</v>
      </c>
      <c r="H118" s="150" t="s">
        <v>561</v>
      </c>
      <c r="I118" s="149" t="s">
        <v>537</v>
      </c>
      <c r="J118" s="159">
        <v>3</v>
      </c>
      <c r="K118" s="160">
        <v>2016</v>
      </c>
      <c r="L118" s="164">
        <v>2016</v>
      </c>
      <c r="M118" s="162" t="s">
        <v>548</v>
      </c>
      <c r="N118" s="163" t="s">
        <v>378</v>
      </c>
      <c r="O118" s="148" t="s">
        <v>58</v>
      </c>
      <c r="P118" s="148" t="s">
        <v>72</v>
      </c>
      <c r="Q118" s="173">
        <v>2</v>
      </c>
      <c r="R118" s="160">
        <v>52</v>
      </c>
      <c r="S118" s="160">
        <v>1</v>
      </c>
      <c r="T118" s="174">
        <v>1</v>
      </c>
      <c r="U118" s="176">
        <v>1</v>
      </c>
      <c r="V118" s="65">
        <f t="shared" si="15"/>
        <v>104</v>
      </c>
      <c r="W118" s="175"/>
    </row>
    <row r="119" spans="1:23">
      <c r="A119" s="147" t="s">
        <v>615</v>
      </c>
      <c r="B119" s="147" t="s">
        <v>625</v>
      </c>
      <c r="C119" s="148" t="s">
        <v>625</v>
      </c>
      <c r="D119" s="149" t="s">
        <v>10</v>
      </c>
      <c r="E119" s="150" t="s">
        <v>765</v>
      </c>
      <c r="F119" s="151" t="s">
        <v>534</v>
      </c>
      <c r="G119" s="151" t="s">
        <v>776</v>
      </c>
      <c r="H119" s="150" t="s">
        <v>625</v>
      </c>
      <c r="I119" s="149" t="s">
        <v>537</v>
      </c>
      <c r="J119" s="159">
        <v>3</v>
      </c>
      <c r="K119" s="160">
        <v>2017</v>
      </c>
      <c r="L119" s="164">
        <v>2017</v>
      </c>
      <c r="M119" s="162" t="s">
        <v>548</v>
      </c>
      <c r="N119" s="163" t="s">
        <v>378</v>
      </c>
      <c r="O119" s="148" t="s">
        <v>53</v>
      </c>
      <c r="P119" s="148" t="s">
        <v>54</v>
      </c>
      <c r="Q119" s="173">
        <v>1</v>
      </c>
      <c r="R119" s="160">
        <v>12</v>
      </c>
      <c r="S119" s="160">
        <v>0</v>
      </c>
      <c r="T119" s="174">
        <v>1</v>
      </c>
      <c r="U119" s="176">
        <v>1</v>
      </c>
      <c r="V119" s="65">
        <f t="shared" si="15"/>
        <v>12</v>
      </c>
      <c r="W119" s="175"/>
    </row>
    <row r="120" spans="1:23">
      <c r="A120" s="147" t="s">
        <v>649</v>
      </c>
      <c r="B120" s="147" t="s">
        <v>652</v>
      </c>
      <c r="C120" s="148" t="s">
        <v>653</v>
      </c>
      <c r="D120" s="149" t="s">
        <v>10</v>
      </c>
      <c r="E120" s="150" t="s">
        <v>741</v>
      </c>
      <c r="F120" s="151" t="s">
        <v>534</v>
      </c>
      <c r="G120" s="151" t="s">
        <v>777</v>
      </c>
      <c r="H120" s="150" t="s">
        <v>778</v>
      </c>
      <c r="I120" s="149" t="s">
        <v>537</v>
      </c>
      <c r="J120" s="159">
        <v>3</v>
      </c>
      <c r="K120" s="160">
        <v>2017</v>
      </c>
      <c r="L120" s="164">
        <v>2017</v>
      </c>
      <c r="M120" s="162" t="s">
        <v>548</v>
      </c>
      <c r="N120" s="163" t="s">
        <v>378</v>
      </c>
      <c r="O120" s="148" t="s">
        <v>61</v>
      </c>
      <c r="P120" s="148" t="s">
        <v>74</v>
      </c>
      <c r="Q120" s="173">
        <v>1.5</v>
      </c>
      <c r="R120" s="160">
        <v>15</v>
      </c>
      <c r="S120" s="160">
        <v>0</v>
      </c>
      <c r="T120" s="174">
        <v>1</v>
      </c>
      <c r="U120" s="176">
        <v>1</v>
      </c>
      <c r="V120" s="65">
        <f t="shared" si="15"/>
        <v>22.5</v>
      </c>
      <c r="W120" s="175"/>
    </row>
    <row r="121" spans="1:23">
      <c r="A121" s="147" t="s">
        <v>598</v>
      </c>
      <c r="B121" s="147" t="s">
        <v>609</v>
      </c>
      <c r="C121" s="148" t="s">
        <v>609</v>
      </c>
      <c r="D121" s="149" t="s">
        <v>10</v>
      </c>
      <c r="E121" s="150" t="s">
        <v>741</v>
      </c>
      <c r="F121" s="151" t="s">
        <v>544</v>
      </c>
      <c r="G121" s="151" t="s">
        <v>730</v>
      </c>
      <c r="H121" s="150" t="s">
        <v>731</v>
      </c>
      <c r="I121" s="149" t="s">
        <v>547</v>
      </c>
      <c r="J121" s="159">
        <v>4</v>
      </c>
      <c r="K121" s="160">
        <v>2016</v>
      </c>
      <c r="L121" s="164">
        <v>2016</v>
      </c>
      <c r="M121" s="162" t="s">
        <v>548</v>
      </c>
      <c r="N121" s="163" t="s">
        <v>378</v>
      </c>
      <c r="O121" s="148" t="s">
        <v>53</v>
      </c>
      <c r="P121" s="148" t="s">
        <v>83</v>
      </c>
      <c r="Q121" s="173">
        <v>1</v>
      </c>
      <c r="R121" s="160">
        <v>11</v>
      </c>
      <c r="S121" s="160">
        <v>19</v>
      </c>
      <c r="T121" s="174">
        <v>1.1</v>
      </c>
      <c r="U121" s="174">
        <v>1.03</v>
      </c>
      <c r="V121" s="65">
        <f t="shared" si="15"/>
        <v>12.1</v>
      </c>
      <c r="W121" s="175"/>
    </row>
    <row r="122" spans="1:23">
      <c r="A122" s="147" t="s">
        <v>598</v>
      </c>
      <c r="B122" s="147" t="s">
        <v>609</v>
      </c>
      <c r="C122" s="148" t="s">
        <v>609</v>
      </c>
      <c r="D122" s="149" t="s">
        <v>10</v>
      </c>
      <c r="E122" s="150" t="s">
        <v>741</v>
      </c>
      <c r="F122" s="151" t="s">
        <v>534</v>
      </c>
      <c r="G122" s="151" t="s">
        <v>779</v>
      </c>
      <c r="H122" s="150" t="s">
        <v>609</v>
      </c>
      <c r="I122" s="149" t="s">
        <v>537</v>
      </c>
      <c r="J122" s="159">
        <v>3</v>
      </c>
      <c r="K122" s="160">
        <v>2016</v>
      </c>
      <c r="L122" s="164">
        <v>2016</v>
      </c>
      <c r="M122" s="162" t="s">
        <v>548</v>
      </c>
      <c r="N122" s="163" t="s">
        <v>378</v>
      </c>
      <c r="O122" s="148" t="s">
        <v>53</v>
      </c>
      <c r="P122" s="148" t="s">
        <v>83</v>
      </c>
      <c r="Q122" s="173">
        <v>1</v>
      </c>
      <c r="R122" s="160">
        <v>40</v>
      </c>
      <c r="S122" s="160">
        <v>18</v>
      </c>
      <c r="T122" s="174">
        <v>1</v>
      </c>
      <c r="U122" s="176">
        <v>1</v>
      </c>
      <c r="V122" s="65">
        <f t="shared" si="15"/>
        <v>40</v>
      </c>
      <c r="W122" s="175"/>
    </row>
    <row r="123" spans="1:23">
      <c r="A123" s="152" t="s">
        <v>532</v>
      </c>
      <c r="B123" s="152" t="s">
        <v>56</v>
      </c>
      <c r="C123" s="153" t="s">
        <v>56</v>
      </c>
      <c r="D123" s="154" t="s">
        <v>11</v>
      </c>
      <c r="E123" s="155" t="s">
        <v>296</v>
      </c>
      <c r="F123" s="156" t="s">
        <v>534</v>
      </c>
      <c r="G123" s="154" t="s">
        <v>780</v>
      </c>
      <c r="H123" s="155" t="s">
        <v>56</v>
      </c>
      <c r="I123" s="154" t="s">
        <v>537</v>
      </c>
      <c r="J123" s="165">
        <v>5</v>
      </c>
      <c r="K123" s="166">
        <v>2001</v>
      </c>
      <c r="L123" s="166">
        <v>2001</v>
      </c>
      <c r="M123" s="167" t="s">
        <v>538</v>
      </c>
      <c r="N123" s="168" t="s">
        <v>378</v>
      </c>
      <c r="O123" s="169" t="s">
        <v>58</v>
      </c>
      <c r="P123" s="169" t="s">
        <v>59</v>
      </c>
      <c r="Q123" s="177">
        <v>2</v>
      </c>
      <c r="R123" s="178">
        <v>42</v>
      </c>
      <c r="S123" s="179">
        <v>13</v>
      </c>
      <c r="T123" s="180">
        <v>1</v>
      </c>
      <c r="U123" s="180">
        <v>1.06</v>
      </c>
      <c r="V123" s="71">
        <f t="shared" ref="V123:V149" si="16">S123*2*Q123*T123*U123</f>
        <v>55.12</v>
      </c>
      <c r="W123" s="72">
        <f>SUM(V123:V158)</f>
        <v>1764.636</v>
      </c>
    </row>
    <row r="124" spans="1:23">
      <c r="A124" s="152" t="s">
        <v>649</v>
      </c>
      <c r="B124" s="152" t="s">
        <v>656</v>
      </c>
      <c r="C124" s="153" t="s">
        <v>664</v>
      </c>
      <c r="D124" s="154" t="s">
        <v>11</v>
      </c>
      <c r="E124" s="155" t="s">
        <v>282</v>
      </c>
      <c r="F124" s="156" t="s">
        <v>534</v>
      </c>
      <c r="G124" s="154" t="s">
        <v>781</v>
      </c>
      <c r="H124" s="155" t="s">
        <v>782</v>
      </c>
      <c r="I124" s="154" t="s">
        <v>537</v>
      </c>
      <c r="J124" s="165">
        <v>4</v>
      </c>
      <c r="K124" s="166">
        <v>2011</v>
      </c>
      <c r="L124" s="166">
        <v>2011</v>
      </c>
      <c r="M124" s="167" t="s">
        <v>538</v>
      </c>
      <c r="N124" s="168" t="s">
        <v>378</v>
      </c>
      <c r="O124" s="170" t="s">
        <v>58</v>
      </c>
      <c r="P124" s="170" t="s">
        <v>72</v>
      </c>
      <c r="Q124" s="177">
        <v>2</v>
      </c>
      <c r="R124" s="178">
        <v>42</v>
      </c>
      <c r="S124" s="179">
        <v>14</v>
      </c>
      <c r="T124" s="180">
        <v>1</v>
      </c>
      <c r="U124" s="180">
        <v>1.03</v>
      </c>
      <c r="V124" s="71">
        <f t="shared" si="16"/>
        <v>57.68</v>
      </c>
      <c r="W124" s="72"/>
    </row>
    <row r="125" spans="1:23">
      <c r="A125" s="152" t="s">
        <v>649</v>
      </c>
      <c r="B125" s="152" t="s">
        <v>656</v>
      </c>
      <c r="C125" s="153" t="s">
        <v>657</v>
      </c>
      <c r="D125" s="154" t="s">
        <v>11</v>
      </c>
      <c r="E125" s="155" t="s">
        <v>301</v>
      </c>
      <c r="F125" s="156" t="s">
        <v>534</v>
      </c>
      <c r="G125" s="154" t="s">
        <v>658</v>
      </c>
      <c r="H125" s="155" t="s">
        <v>783</v>
      </c>
      <c r="I125" s="154" t="s">
        <v>537</v>
      </c>
      <c r="J125" s="165">
        <v>3</v>
      </c>
      <c r="K125" s="166">
        <v>2010</v>
      </c>
      <c r="L125" s="166">
        <v>2010</v>
      </c>
      <c r="M125" s="167" t="s">
        <v>538</v>
      </c>
      <c r="N125" s="168" t="s">
        <v>378</v>
      </c>
      <c r="O125" s="171" t="s">
        <v>58</v>
      </c>
      <c r="P125" s="171" t="s">
        <v>101</v>
      </c>
      <c r="Q125" s="177">
        <v>2</v>
      </c>
      <c r="R125" s="178">
        <v>10</v>
      </c>
      <c r="S125" s="179">
        <v>2</v>
      </c>
      <c r="T125" s="180">
        <v>1</v>
      </c>
      <c r="U125" s="181">
        <v>1</v>
      </c>
      <c r="V125" s="71">
        <f t="shared" si="16"/>
        <v>8</v>
      </c>
      <c r="W125" s="72"/>
    </row>
    <row r="126" spans="1:23">
      <c r="A126" s="152" t="s">
        <v>649</v>
      </c>
      <c r="B126" s="152" t="s">
        <v>732</v>
      </c>
      <c r="C126" s="153" t="s">
        <v>732</v>
      </c>
      <c r="D126" s="154" t="s">
        <v>11</v>
      </c>
      <c r="E126" s="155" t="s">
        <v>301</v>
      </c>
      <c r="F126" s="156" t="s">
        <v>534</v>
      </c>
      <c r="G126" s="154" t="s">
        <v>784</v>
      </c>
      <c r="H126" s="155" t="s">
        <v>732</v>
      </c>
      <c r="I126" s="154" t="s">
        <v>537</v>
      </c>
      <c r="J126" s="165">
        <v>3</v>
      </c>
      <c r="K126" s="166">
        <v>2013</v>
      </c>
      <c r="L126" s="166">
        <v>2013</v>
      </c>
      <c r="M126" s="167" t="s">
        <v>538</v>
      </c>
      <c r="N126" s="168" t="s">
        <v>378</v>
      </c>
      <c r="O126" s="170" t="s">
        <v>58</v>
      </c>
      <c r="P126" s="170" t="s">
        <v>59</v>
      </c>
      <c r="Q126" s="177">
        <v>2</v>
      </c>
      <c r="R126" s="178">
        <v>35</v>
      </c>
      <c r="S126" s="179">
        <v>14</v>
      </c>
      <c r="T126" s="180">
        <v>1</v>
      </c>
      <c r="U126" s="181">
        <v>1</v>
      </c>
      <c r="V126" s="71">
        <f t="shared" si="16"/>
        <v>56</v>
      </c>
      <c r="W126" s="72"/>
    </row>
    <row r="127" spans="1:23">
      <c r="A127" s="152" t="s">
        <v>561</v>
      </c>
      <c r="B127" s="152" t="s">
        <v>578</v>
      </c>
      <c r="C127" s="153" t="s">
        <v>578</v>
      </c>
      <c r="D127" s="154" t="s">
        <v>11</v>
      </c>
      <c r="E127" s="155" t="s">
        <v>282</v>
      </c>
      <c r="F127" s="156" t="s">
        <v>534</v>
      </c>
      <c r="G127" s="154" t="s">
        <v>785</v>
      </c>
      <c r="H127" s="155" t="s">
        <v>580</v>
      </c>
      <c r="I127" s="154" t="s">
        <v>537</v>
      </c>
      <c r="J127" s="165">
        <v>3</v>
      </c>
      <c r="K127" s="166">
        <v>2013</v>
      </c>
      <c r="L127" s="166">
        <v>2013</v>
      </c>
      <c r="M127" s="167" t="s">
        <v>538</v>
      </c>
      <c r="N127" s="168" t="s">
        <v>378</v>
      </c>
      <c r="O127" s="172" t="s">
        <v>58</v>
      </c>
      <c r="P127" s="172" t="s">
        <v>104</v>
      </c>
      <c r="Q127" s="177">
        <v>2</v>
      </c>
      <c r="R127" s="178">
        <v>37</v>
      </c>
      <c r="S127" s="179">
        <v>13</v>
      </c>
      <c r="T127" s="180">
        <v>1</v>
      </c>
      <c r="U127" s="181">
        <v>1</v>
      </c>
      <c r="V127" s="71">
        <f t="shared" si="16"/>
        <v>52</v>
      </c>
      <c r="W127" s="72"/>
    </row>
    <row r="128" spans="1:23">
      <c r="A128" s="152" t="s">
        <v>598</v>
      </c>
      <c r="B128" s="152" t="s">
        <v>601</v>
      </c>
      <c r="C128" s="153" t="s">
        <v>601</v>
      </c>
      <c r="D128" s="154" t="s">
        <v>11</v>
      </c>
      <c r="E128" s="155" t="s">
        <v>301</v>
      </c>
      <c r="F128" s="156" t="s">
        <v>534</v>
      </c>
      <c r="G128" s="154" t="s">
        <v>786</v>
      </c>
      <c r="H128" s="155" t="s">
        <v>687</v>
      </c>
      <c r="I128" s="154" t="s">
        <v>537</v>
      </c>
      <c r="J128" s="165">
        <v>3</v>
      </c>
      <c r="K128" s="166">
        <v>2010</v>
      </c>
      <c r="L128" s="166">
        <v>2010</v>
      </c>
      <c r="M128" s="167" t="s">
        <v>538</v>
      </c>
      <c r="N128" s="21" t="s">
        <v>787</v>
      </c>
      <c r="O128" s="172" t="s">
        <v>53</v>
      </c>
      <c r="P128" s="172" t="s">
        <v>83</v>
      </c>
      <c r="Q128" s="177">
        <v>1</v>
      </c>
      <c r="R128" s="182">
        <v>41</v>
      </c>
      <c r="S128" s="179">
        <v>11</v>
      </c>
      <c r="T128" s="180">
        <v>1</v>
      </c>
      <c r="U128" s="181">
        <v>1</v>
      </c>
      <c r="V128" s="71">
        <f t="shared" si="16"/>
        <v>22</v>
      </c>
      <c r="W128" s="72"/>
    </row>
    <row r="129" spans="1:23">
      <c r="A129" s="152" t="s">
        <v>649</v>
      </c>
      <c r="B129" s="152" t="s">
        <v>732</v>
      </c>
      <c r="C129" s="153" t="s">
        <v>732</v>
      </c>
      <c r="D129" s="154" t="s">
        <v>11</v>
      </c>
      <c r="E129" s="155" t="s">
        <v>282</v>
      </c>
      <c r="F129" s="156" t="s">
        <v>534</v>
      </c>
      <c r="G129" s="154" t="s">
        <v>788</v>
      </c>
      <c r="H129" s="155" t="s">
        <v>789</v>
      </c>
      <c r="I129" s="154" t="s">
        <v>537</v>
      </c>
      <c r="J129" s="165">
        <v>3</v>
      </c>
      <c r="K129" s="166">
        <v>2010</v>
      </c>
      <c r="L129" s="166">
        <v>2010</v>
      </c>
      <c r="M129" s="167" t="s">
        <v>538</v>
      </c>
      <c r="N129" s="168" t="s">
        <v>378</v>
      </c>
      <c r="O129" s="169" t="s">
        <v>58</v>
      </c>
      <c r="P129" s="169" t="s">
        <v>59</v>
      </c>
      <c r="Q129" s="177">
        <v>2</v>
      </c>
      <c r="R129" s="178">
        <v>35</v>
      </c>
      <c r="S129" s="179">
        <v>16</v>
      </c>
      <c r="T129" s="180">
        <v>1</v>
      </c>
      <c r="U129" s="181">
        <v>1</v>
      </c>
      <c r="V129" s="71">
        <f t="shared" si="16"/>
        <v>64</v>
      </c>
      <c r="W129" s="72"/>
    </row>
    <row r="130" spans="1:23">
      <c r="A130" s="152" t="s">
        <v>615</v>
      </c>
      <c r="B130" s="152" t="s">
        <v>790</v>
      </c>
      <c r="C130" s="153" t="s">
        <v>790</v>
      </c>
      <c r="D130" s="154" t="s">
        <v>11</v>
      </c>
      <c r="E130" s="155" t="s">
        <v>301</v>
      </c>
      <c r="F130" s="156" t="s">
        <v>534</v>
      </c>
      <c r="G130" s="154" t="s">
        <v>791</v>
      </c>
      <c r="H130" s="155" t="s">
        <v>792</v>
      </c>
      <c r="I130" s="154" t="s">
        <v>537</v>
      </c>
      <c r="J130" s="165">
        <v>5</v>
      </c>
      <c r="K130" s="166">
        <v>2003</v>
      </c>
      <c r="L130" s="166">
        <v>2003</v>
      </c>
      <c r="M130" s="167" t="s">
        <v>538</v>
      </c>
      <c r="N130" s="168" t="s">
        <v>378</v>
      </c>
      <c r="O130" s="169" t="s">
        <v>53</v>
      </c>
      <c r="P130" s="169" t="s">
        <v>54</v>
      </c>
      <c r="Q130" s="177">
        <v>1</v>
      </c>
      <c r="R130" s="178">
        <v>14</v>
      </c>
      <c r="S130" s="179">
        <v>7</v>
      </c>
      <c r="T130" s="180">
        <v>1</v>
      </c>
      <c r="U130" s="180">
        <v>1.06</v>
      </c>
      <c r="V130" s="71">
        <f t="shared" si="16"/>
        <v>14.84</v>
      </c>
      <c r="W130" s="72"/>
    </row>
    <row r="131" spans="1:23">
      <c r="A131" s="152" t="s">
        <v>649</v>
      </c>
      <c r="B131" s="152" t="s">
        <v>656</v>
      </c>
      <c r="C131" s="153" t="s">
        <v>793</v>
      </c>
      <c r="D131" s="154" t="s">
        <v>11</v>
      </c>
      <c r="E131" s="155" t="s">
        <v>296</v>
      </c>
      <c r="F131" s="156" t="s">
        <v>534</v>
      </c>
      <c r="G131" s="154" t="s">
        <v>794</v>
      </c>
      <c r="H131" s="155" t="s">
        <v>795</v>
      </c>
      <c r="I131" s="154" t="s">
        <v>537</v>
      </c>
      <c r="J131" s="165">
        <v>4</v>
      </c>
      <c r="K131" s="166">
        <v>2012</v>
      </c>
      <c r="L131" s="166">
        <v>2012</v>
      </c>
      <c r="M131" s="167" t="s">
        <v>538</v>
      </c>
      <c r="N131" s="168" t="s">
        <v>378</v>
      </c>
      <c r="O131" s="169" t="s">
        <v>58</v>
      </c>
      <c r="P131" s="169" t="s">
        <v>59</v>
      </c>
      <c r="Q131" s="177">
        <v>2</v>
      </c>
      <c r="R131" s="178">
        <v>50</v>
      </c>
      <c r="S131" s="179">
        <v>20</v>
      </c>
      <c r="T131" s="180">
        <v>1</v>
      </c>
      <c r="U131" s="180">
        <v>1.03</v>
      </c>
      <c r="V131" s="71">
        <f t="shared" si="16"/>
        <v>82.4</v>
      </c>
      <c r="W131" s="72"/>
    </row>
    <row r="132" spans="1:23">
      <c r="A132" s="152" t="s">
        <v>598</v>
      </c>
      <c r="B132" s="152" t="s">
        <v>599</v>
      </c>
      <c r="C132" s="153" t="s">
        <v>599</v>
      </c>
      <c r="D132" s="154" t="s">
        <v>11</v>
      </c>
      <c r="E132" s="155" t="s">
        <v>282</v>
      </c>
      <c r="F132" s="156" t="s">
        <v>534</v>
      </c>
      <c r="G132" s="154" t="s">
        <v>796</v>
      </c>
      <c r="H132" s="155" t="s">
        <v>599</v>
      </c>
      <c r="I132" s="154" t="s">
        <v>537</v>
      </c>
      <c r="J132" s="165">
        <v>4</v>
      </c>
      <c r="K132" s="166">
        <v>2007</v>
      </c>
      <c r="L132" s="166">
        <v>2007</v>
      </c>
      <c r="M132" s="167" t="s">
        <v>538</v>
      </c>
      <c r="N132" s="168" t="s">
        <v>378</v>
      </c>
      <c r="O132" s="169" t="s">
        <v>53</v>
      </c>
      <c r="P132" s="169" t="s">
        <v>138</v>
      </c>
      <c r="Q132" s="177">
        <v>1</v>
      </c>
      <c r="R132" s="178">
        <v>76</v>
      </c>
      <c r="S132" s="179">
        <v>52</v>
      </c>
      <c r="T132" s="180">
        <v>1</v>
      </c>
      <c r="U132" s="180">
        <v>1.03</v>
      </c>
      <c r="V132" s="71">
        <f t="shared" si="16"/>
        <v>107.12</v>
      </c>
      <c r="W132" s="72"/>
    </row>
    <row r="133" spans="1:23">
      <c r="A133" s="152" t="s">
        <v>598</v>
      </c>
      <c r="B133" s="152" t="s">
        <v>599</v>
      </c>
      <c r="C133" s="153" t="s">
        <v>599</v>
      </c>
      <c r="D133" s="154" t="s">
        <v>11</v>
      </c>
      <c r="E133" s="155" t="s">
        <v>292</v>
      </c>
      <c r="F133" s="156" t="s">
        <v>534</v>
      </c>
      <c r="G133" s="154" t="s">
        <v>797</v>
      </c>
      <c r="H133" s="155" t="s">
        <v>599</v>
      </c>
      <c r="I133" s="154" t="s">
        <v>537</v>
      </c>
      <c r="J133" s="165">
        <v>3</v>
      </c>
      <c r="K133" s="166">
        <v>2012</v>
      </c>
      <c r="L133" s="166">
        <v>2012</v>
      </c>
      <c r="M133" s="167" t="s">
        <v>538</v>
      </c>
      <c r="N133" s="168" t="s">
        <v>378</v>
      </c>
      <c r="O133" s="169" t="s">
        <v>53</v>
      </c>
      <c r="P133" s="169" t="s">
        <v>141</v>
      </c>
      <c r="Q133" s="177">
        <v>1</v>
      </c>
      <c r="R133" s="182">
        <v>38</v>
      </c>
      <c r="S133" s="179">
        <v>16</v>
      </c>
      <c r="T133" s="180">
        <v>1</v>
      </c>
      <c r="U133" s="181">
        <v>1</v>
      </c>
      <c r="V133" s="71">
        <f t="shared" si="16"/>
        <v>32</v>
      </c>
      <c r="W133" s="72"/>
    </row>
    <row r="134" spans="1:23">
      <c r="A134" s="152" t="s">
        <v>532</v>
      </c>
      <c r="B134" s="152" t="s">
        <v>798</v>
      </c>
      <c r="C134" s="153" t="s">
        <v>798</v>
      </c>
      <c r="D134" s="154" t="s">
        <v>11</v>
      </c>
      <c r="E134" s="155" t="s">
        <v>282</v>
      </c>
      <c r="F134" s="156" t="s">
        <v>534</v>
      </c>
      <c r="G134" s="154" t="s">
        <v>799</v>
      </c>
      <c r="H134" s="155" t="s">
        <v>798</v>
      </c>
      <c r="I134" s="154" t="s">
        <v>537</v>
      </c>
      <c r="J134" s="165">
        <v>5</v>
      </c>
      <c r="K134" s="166">
        <v>1997</v>
      </c>
      <c r="L134" s="166">
        <v>1997</v>
      </c>
      <c r="M134" s="167" t="s">
        <v>538</v>
      </c>
      <c r="N134" s="168" t="s">
        <v>378</v>
      </c>
      <c r="O134" s="170" t="s">
        <v>58</v>
      </c>
      <c r="P134" s="170" t="s">
        <v>59</v>
      </c>
      <c r="Q134" s="177">
        <v>2</v>
      </c>
      <c r="R134" s="178">
        <v>37</v>
      </c>
      <c r="S134" s="179">
        <v>23</v>
      </c>
      <c r="T134" s="180">
        <v>1</v>
      </c>
      <c r="U134" s="180">
        <v>1.06</v>
      </c>
      <c r="V134" s="71">
        <f t="shared" si="16"/>
        <v>97.52</v>
      </c>
      <c r="W134" s="72"/>
    </row>
    <row r="135" spans="1:23">
      <c r="A135" s="152" t="s">
        <v>532</v>
      </c>
      <c r="B135" s="152" t="s">
        <v>798</v>
      </c>
      <c r="C135" s="153" t="s">
        <v>798</v>
      </c>
      <c r="D135" s="154" t="s">
        <v>11</v>
      </c>
      <c r="E135" s="155" t="s">
        <v>282</v>
      </c>
      <c r="F135" s="156" t="s">
        <v>534</v>
      </c>
      <c r="G135" s="154" t="s">
        <v>800</v>
      </c>
      <c r="H135" s="155" t="s">
        <v>801</v>
      </c>
      <c r="I135" s="154" t="s">
        <v>537</v>
      </c>
      <c r="J135" s="165">
        <v>4</v>
      </c>
      <c r="K135" s="166">
        <v>2010</v>
      </c>
      <c r="L135" s="166">
        <v>2010</v>
      </c>
      <c r="M135" s="167" t="s">
        <v>538</v>
      </c>
      <c r="N135" s="168" t="s">
        <v>378</v>
      </c>
      <c r="O135" s="171" t="s">
        <v>58</v>
      </c>
      <c r="P135" s="171" t="s">
        <v>59</v>
      </c>
      <c r="Q135" s="177">
        <v>2</v>
      </c>
      <c r="R135" s="178">
        <v>67</v>
      </c>
      <c r="S135" s="179">
        <v>26</v>
      </c>
      <c r="T135" s="180">
        <v>1</v>
      </c>
      <c r="U135" s="180">
        <v>1.03</v>
      </c>
      <c r="V135" s="71">
        <f t="shared" si="16"/>
        <v>107.12</v>
      </c>
      <c r="W135" s="72"/>
    </row>
    <row r="136" spans="1:23">
      <c r="A136" s="152" t="s">
        <v>632</v>
      </c>
      <c r="B136" s="152" t="s">
        <v>633</v>
      </c>
      <c r="C136" s="153" t="s">
        <v>633</v>
      </c>
      <c r="D136" s="154" t="s">
        <v>11</v>
      </c>
      <c r="E136" s="155" t="s">
        <v>802</v>
      </c>
      <c r="F136" s="156" t="s">
        <v>534</v>
      </c>
      <c r="G136" s="154" t="s">
        <v>803</v>
      </c>
      <c r="H136" s="155" t="s">
        <v>804</v>
      </c>
      <c r="I136" s="154" t="s">
        <v>537</v>
      </c>
      <c r="J136" s="165">
        <v>3</v>
      </c>
      <c r="K136" s="166">
        <v>2010</v>
      </c>
      <c r="L136" s="166">
        <v>2010</v>
      </c>
      <c r="M136" s="167" t="s">
        <v>538</v>
      </c>
      <c r="N136" s="168" t="s">
        <v>378</v>
      </c>
      <c r="O136" s="171" t="s">
        <v>58</v>
      </c>
      <c r="P136" s="171" t="s">
        <v>101</v>
      </c>
      <c r="Q136" s="177">
        <v>2</v>
      </c>
      <c r="R136" s="178">
        <v>39</v>
      </c>
      <c r="S136" s="179">
        <v>7</v>
      </c>
      <c r="T136" s="180">
        <v>1</v>
      </c>
      <c r="U136" s="181">
        <v>1</v>
      </c>
      <c r="V136" s="71">
        <f t="shared" si="16"/>
        <v>28</v>
      </c>
      <c r="W136" s="72"/>
    </row>
    <row r="137" spans="1:23">
      <c r="A137" s="152" t="s">
        <v>632</v>
      </c>
      <c r="B137" s="152" t="s">
        <v>702</v>
      </c>
      <c r="C137" s="153" t="s">
        <v>702</v>
      </c>
      <c r="D137" s="154" t="s">
        <v>11</v>
      </c>
      <c r="E137" s="155" t="s">
        <v>301</v>
      </c>
      <c r="F137" s="156" t="s">
        <v>534</v>
      </c>
      <c r="G137" s="154" t="s">
        <v>805</v>
      </c>
      <c r="H137" s="155" t="s">
        <v>702</v>
      </c>
      <c r="I137" s="154" t="s">
        <v>537</v>
      </c>
      <c r="J137" s="165">
        <v>4</v>
      </c>
      <c r="K137" s="166">
        <v>2006</v>
      </c>
      <c r="L137" s="166">
        <v>2006</v>
      </c>
      <c r="M137" s="167" t="s">
        <v>538</v>
      </c>
      <c r="N137" s="168" t="s">
        <v>378</v>
      </c>
      <c r="O137" s="170" t="s">
        <v>58</v>
      </c>
      <c r="P137" s="170" t="s">
        <v>101</v>
      </c>
      <c r="Q137" s="177">
        <v>2</v>
      </c>
      <c r="R137" s="178">
        <v>31</v>
      </c>
      <c r="S137" s="179">
        <v>14</v>
      </c>
      <c r="T137" s="180">
        <v>1</v>
      </c>
      <c r="U137" s="180">
        <v>1.03</v>
      </c>
      <c r="V137" s="71">
        <f t="shared" si="16"/>
        <v>57.68</v>
      </c>
      <c r="W137" s="72"/>
    </row>
    <row r="138" spans="1:23">
      <c r="A138" s="152" t="s">
        <v>598</v>
      </c>
      <c r="B138" s="152" t="s">
        <v>612</v>
      </c>
      <c r="C138" s="153" t="s">
        <v>612</v>
      </c>
      <c r="D138" s="154" t="s">
        <v>11</v>
      </c>
      <c r="E138" s="155" t="s">
        <v>301</v>
      </c>
      <c r="F138" s="156" t="s">
        <v>534</v>
      </c>
      <c r="G138" s="154" t="s">
        <v>806</v>
      </c>
      <c r="H138" s="155" t="s">
        <v>612</v>
      </c>
      <c r="I138" s="154" t="s">
        <v>537</v>
      </c>
      <c r="J138" s="165">
        <v>4</v>
      </c>
      <c r="K138" s="166">
        <v>2005</v>
      </c>
      <c r="L138" s="166">
        <v>2005</v>
      </c>
      <c r="M138" s="167" t="s">
        <v>538</v>
      </c>
      <c r="N138" s="168" t="s">
        <v>378</v>
      </c>
      <c r="O138" s="171" t="s">
        <v>53</v>
      </c>
      <c r="P138" s="171" t="s">
        <v>83</v>
      </c>
      <c r="Q138" s="177">
        <v>2</v>
      </c>
      <c r="R138" s="182">
        <v>28</v>
      </c>
      <c r="S138" s="179">
        <v>15</v>
      </c>
      <c r="T138" s="180">
        <v>1</v>
      </c>
      <c r="U138" s="180">
        <v>1.03</v>
      </c>
      <c r="V138" s="71">
        <f t="shared" si="16"/>
        <v>61.8</v>
      </c>
      <c r="W138" s="72"/>
    </row>
    <row r="139" spans="1:23">
      <c r="A139" s="152" t="s">
        <v>598</v>
      </c>
      <c r="B139" s="152" t="s">
        <v>604</v>
      </c>
      <c r="C139" s="153" t="s">
        <v>604</v>
      </c>
      <c r="D139" s="154" t="s">
        <v>11</v>
      </c>
      <c r="E139" s="155" t="s">
        <v>292</v>
      </c>
      <c r="F139" s="156" t="s">
        <v>534</v>
      </c>
      <c r="G139" s="154" t="s">
        <v>807</v>
      </c>
      <c r="H139" s="155" t="s">
        <v>604</v>
      </c>
      <c r="I139" s="154" t="s">
        <v>537</v>
      </c>
      <c r="J139" s="165">
        <v>4</v>
      </c>
      <c r="K139" s="166">
        <v>2007</v>
      </c>
      <c r="L139" s="166">
        <v>2007</v>
      </c>
      <c r="M139" s="167" t="s">
        <v>538</v>
      </c>
      <c r="N139" s="168" t="s">
        <v>378</v>
      </c>
      <c r="O139" s="170" t="s">
        <v>58</v>
      </c>
      <c r="P139" s="170" t="s">
        <v>107</v>
      </c>
      <c r="Q139" s="177">
        <v>2</v>
      </c>
      <c r="R139" s="178">
        <v>33</v>
      </c>
      <c r="S139" s="179">
        <v>16</v>
      </c>
      <c r="T139" s="180">
        <v>1</v>
      </c>
      <c r="U139" s="180">
        <v>1.03</v>
      </c>
      <c r="V139" s="71">
        <f t="shared" si="16"/>
        <v>65.92</v>
      </c>
      <c r="W139" s="72"/>
    </row>
    <row r="140" spans="1:23">
      <c r="A140" s="152" t="s">
        <v>598</v>
      </c>
      <c r="B140" s="152" t="s">
        <v>604</v>
      </c>
      <c r="C140" s="153" t="s">
        <v>604</v>
      </c>
      <c r="D140" s="154" t="s">
        <v>11</v>
      </c>
      <c r="E140" s="155" t="s">
        <v>296</v>
      </c>
      <c r="F140" s="156" t="s">
        <v>534</v>
      </c>
      <c r="G140" s="154" t="s">
        <v>808</v>
      </c>
      <c r="H140" s="155" t="s">
        <v>604</v>
      </c>
      <c r="I140" s="154" t="s">
        <v>537</v>
      </c>
      <c r="J140" s="165">
        <v>3</v>
      </c>
      <c r="K140" s="166">
        <v>2011</v>
      </c>
      <c r="L140" s="166">
        <v>2011</v>
      </c>
      <c r="M140" s="167" t="s">
        <v>538</v>
      </c>
      <c r="N140" s="168" t="s">
        <v>378</v>
      </c>
      <c r="O140" s="170" t="s">
        <v>58</v>
      </c>
      <c r="P140" s="170" t="s">
        <v>107</v>
      </c>
      <c r="Q140" s="177">
        <v>2</v>
      </c>
      <c r="R140" s="178">
        <v>24</v>
      </c>
      <c r="S140" s="179">
        <v>9</v>
      </c>
      <c r="T140" s="180">
        <v>1</v>
      </c>
      <c r="U140" s="181">
        <v>1</v>
      </c>
      <c r="V140" s="71">
        <f t="shared" si="16"/>
        <v>36</v>
      </c>
      <c r="W140" s="72"/>
    </row>
    <row r="141" spans="1:23">
      <c r="A141" s="152" t="s">
        <v>615</v>
      </c>
      <c r="B141" s="152" t="s">
        <v>50</v>
      </c>
      <c r="C141" s="153" t="s">
        <v>50</v>
      </c>
      <c r="D141" s="154" t="s">
        <v>11</v>
      </c>
      <c r="E141" s="155" t="s">
        <v>292</v>
      </c>
      <c r="F141" s="156" t="s">
        <v>534</v>
      </c>
      <c r="G141" s="154" t="s">
        <v>809</v>
      </c>
      <c r="H141" s="155" t="s">
        <v>810</v>
      </c>
      <c r="I141" s="154" t="s">
        <v>537</v>
      </c>
      <c r="J141" s="165">
        <v>3</v>
      </c>
      <c r="K141" s="166">
        <v>2013</v>
      </c>
      <c r="L141" s="166">
        <v>2013</v>
      </c>
      <c r="M141" s="167" t="s">
        <v>538</v>
      </c>
      <c r="N141" s="168" t="s">
        <v>378</v>
      </c>
      <c r="O141" s="170" t="s">
        <v>53</v>
      </c>
      <c r="P141" s="170" t="s">
        <v>54</v>
      </c>
      <c r="Q141" s="177">
        <v>1</v>
      </c>
      <c r="R141" s="178">
        <v>28</v>
      </c>
      <c r="S141" s="179">
        <v>12</v>
      </c>
      <c r="T141" s="180">
        <v>1</v>
      </c>
      <c r="U141" s="181">
        <v>1</v>
      </c>
      <c r="V141" s="71">
        <f t="shared" si="16"/>
        <v>24</v>
      </c>
      <c r="W141" s="72"/>
    </row>
    <row r="142" spans="1:23">
      <c r="A142" s="152" t="s">
        <v>598</v>
      </c>
      <c r="B142" s="152" t="s">
        <v>609</v>
      </c>
      <c r="C142" s="153" t="s">
        <v>609</v>
      </c>
      <c r="D142" s="154" t="s">
        <v>11</v>
      </c>
      <c r="E142" s="155" t="s">
        <v>296</v>
      </c>
      <c r="F142" s="156" t="s">
        <v>534</v>
      </c>
      <c r="G142" s="154" t="s">
        <v>811</v>
      </c>
      <c r="H142" s="155" t="s">
        <v>609</v>
      </c>
      <c r="I142" s="154" t="s">
        <v>537</v>
      </c>
      <c r="J142" s="165">
        <v>4</v>
      </c>
      <c r="K142" s="166">
        <v>2006</v>
      </c>
      <c r="L142" s="166">
        <v>2006</v>
      </c>
      <c r="M142" s="167" t="s">
        <v>538</v>
      </c>
      <c r="N142" s="168" t="s">
        <v>378</v>
      </c>
      <c r="O142" s="171" t="s">
        <v>53</v>
      </c>
      <c r="P142" s="171" t="s">
        <v>83</v>
      </c>
      <c r="Q142" s="177">
        <v>1</v>
      </c>
      <c r="R142" s="178">
        <v>26</v>
      </c>
      <c r="S142" s="179">
        <v>15</v>
      </c>
      <c r="T142" s="180">
        <v>1</v>
      </c>
      <c r="U142" s="180">
        <v>1.03</v>
      </c>
      <c r="V142" s="71">
        <f t="shared" si="16"/>
        <v>30.9</v>
      </c>
      <c r="W142" s="72"/>
    </row>
    <row r="143" spans="1:23">
      <c r="A143" s="152" t="s">
        <v>638</v>
      </c>
      <c r="B143" s="152" t="s">
        <v>639</v>
      </c>
      <c r="C143" s="153" t="s">
        <v>639</v>
      </c>
      <c r="D143" s="154" t="s">
        <v>11</v>
      </c>
      <c r="E143" s="155" t="s">
        <v>282</v>
      </c>
      <c r="F143" s="156" t="s">
        <v>534</v>
      </c>
      <c r="G143" s="154" t="s">
        <v>812</v>
      </c>
      <c r="H143" s="155" t="s">
        <v>639</v>
      </c>
      <c r="I143" s="154" t="s">
        <v>537</v>
      </c>
      <c r="J143" s="165">
        <v>5</v>
      </c>
      <c r="K143" s="166">
        <v>2003</v>
      </c>
      <c r="L143" s="166">
        <v>2003</v>
      </c>
      <c r="M143" s="167" t="s">
        <v>538</v>
      </c>
      <c r="N143" s="168" t="s">
        <v>378</v>
      </c>
      <c r="O143" s="170" t="s">
        <v>53</v>
      </c>
      <c r="P143" s="170" t="s">
        <v>119</v>
      </c>
      <c r="Q143" s="177">
        <v>1</v>
      </c>
      <c r="R143" s="178">
        <v>47</v>
      </c>
      <c r="S143" s="179">
        <v>23</v>
      </c>
      <c r="T143" s="180">
        <v>1</v>
      </c>
      <c r="U143" s="180">
        <v>1.06</v>
      </c>
      <c r="V143" s="71">
        <f t="shared" si="16"/>
        <v>48.76</v>
      </c>
      <c r="W143" s="72"/>
    </row>
    <row r="144" spans="1:23">
      <c r="A144" s="152" t="s">
        <v>638</v>
      </c>
      <c r="B144" s="152" t="s">
        <v>639</v>
      </c>
      <c r="C144" s="153" t="s">
        <v>640</v>
      </c>
      <c r="D144" s="154" t="s">
        <v>11</v>
      </c>
      <c r="E144" s="155" t="s">
        <v>282</v>
      </c>
      <c r="F144" s="156" t="s">
        <v>544</v>
      </c>
      <c r="G144" s="156" t="s">
        <v>641</v>
      </c>
      <c r="H144" s="155" t="s">
        <v>639</v>
      </c>
      <c r="I144" s="154" t="s">
        <v>547</v>
      </c>
      <c r="J144" s="165">
        <v>4</v>
      </c>
      <c r="K144" s="166">
        <v>2013</v>
      </c>
      <c r="L144" s="167">
        <v>2013</v>
      </c>
      <c r="M144" s="167" t="s">
        <v>538</v>
      </c>
      <c r="N144" s="168" t="s">
        <v>378</v>
      </c>
      <c r="O144" s="171" t="s">
        <v>53</v>
      </c>
      <c r="P144" s="171" t="s">
        <v>119</v>
      </c>
      <c r="Q144" s="177">
        <v>1</v>
      </c>
      <c r="R144" s="178">
        <v>19</v>
      </c>
      <c r="S144" s="179">
        <v>1</v>
      </c>
      <c r="T144" s="180">
        <v>1.1</v>
      </c>
      <c r="U144" s="180">
        <v>1.03</v>
      </c>
      <c r="V144" s="71">
        <f t="shared" si="16"/>
        <v>2.266</v>
      </c>
      <c r="W144" s="72"/>
    </row>
    <row r="145" spans="1:23">
      <c r="A145" s="152" t="s">
        <v>561</v>
      </c>
      <c r="B145" s="152" t="s">
        <v>715</v>
      </c>
      <c r="C145" s="153" t="s">
        <v>715</v>
      </c>
      <c r="D145" s="154" t="s">
        <v>11</v>
      </c>
      <c r="E145" s="155" t="s">
        <v>282</v>
      </c>
      <c r="F145" s="156" t="s">
        <v>534</v>
      </c>
      <c r="G145" s="154" t="s">
        <v>813</v>
      </c>
      <c r="H145" s="155" t="s">
        <v>715</v>
      </c>
      <c r="I145" s="154" t="s">
        <v>537</v>
      </c>
      <c r="J145" s="165">
        <v>3</v>
      </c>
      <c r="K145" s="166">
        <v>2013</v>
      </c>
      <c r="L145" s="166">
        <v>2013</v>
      </c>
      <c r="M145" s="167" t="s">
        <v>538</v>
      </c>
      <c r="N145" s="168" t="s">
        <v>378</v>
      </c>
      <c r="O145" s="170" t="s">
        <v>130</v>
      </c>
      <c r="P145" s="170" t="s">
        <v>133</v>
      </c>
      <c r="Q145" s="177">
        <v>4.5</v>
      </c>
      <c r="R145" s="182">
        <v>31</v>
      </c>
      <c r="S145" s="179">
        <v>11</v>
      </c>
      <c r="T145" s="180">
        <v>1</v>
      </c>
      <c r="U145" s="181">
        <v>1</v>
      </c>
      <c r="V145" s="71">
        <f t="shared" si="16"/>
        <v>99</v>
      </c>
      <c r="W145" s="72"/>
    </row>
    <row r="146" spans="1:23">
      <c r="A146" s="152" t="s">
        <v>532</v>
      </c>
      <c r="B146" s="152" t="s">
        <v>814</v>
      </c>
      <c r="C146" s="153" t="s">
        <v>814</v>
      </c>
      <c r="D146" s="154" t="s">
        <v>11</v>
      </c>
      <c r="E146" s="155" t="s">
        <v>301</v>
      </c>
      <c r="F146" s="156" t="s">
        <v>534</v>
      </c>
      <c r="G146" s="154" t="s">
        <v>815</v>
      </c>
      <c r="H146" s="155" t="s">
        <v>814</v>
      </c>
      <c r="I146" s="154" t="s">
        <v>537</v>
      </c>
      <c r="J146" s="165">
        <v>4</v>
      </c>
      <c r="K146" s="166">
        <v>2008</v>
      </c>
      <c r="L146" s="166">
        <v>2008</v>
      </c>
      <c r="M146" s="167" t="s">
        <v>538</v>
      </c>
      <c r="N146" s="168" t="s">
        <v>378</v>
      </c>
      <c r="O146" s="171" t="s">
        <v>58</v>
      </c>
      <c r="P146" s="171" t="s">
        <v>59</v>
      </c>
      <c r="Q146" s="177">
        <v>2</v>
      </c>
      <c r="R146" s="178">
        <v>33</v>
      </c>
      <c r="S146" s="179">
        <v>15</v>
      </c>
      <c r="T146" s="180">
        <v>1</v>
      </c>
      <c r="U146" s="180">
        <v>1.03</v>
      </c>
      <c r="V146" s="71">
        <f t="shared" si="16"/>
        <v>61.8</v>
      </c>
      <c r="W146" s="72"/>
    </row>
    <row r="147" spans="1:23">
      <c r="A147" s="152" t="s">
        <v>615</v>
      </c>
      <c r="B147" s="152" t="s">
        <v>619</v>
      </c>
      <c r="C147" s="153" t="s">
        <v>619</v>
      </c>
      <c r="D147" s="154" t="s">
        <v>11</v>
      </c>
      <c r="E147" s="155" t="s">
        <v>301</v>
      </c>
      <c r="F147" s="156" t="s">
        <v>534</v>
      </c>
      <c r="G147" s="154" t="s">
        <v>816</v>
      </c>
      <c r="H147" s="155" t="s">
        <v>619</v>
      </c>
      <c r="I147" s="154" t="s">
        <v>537</v>
      </c>
      <c r="J147" s="165">
        <v>3</v>
      </c>
      <c r="K147" s="166">
        <v>2013</v>
      </c>
      <c r="L147" s="166">
        <v>2013</v>
      </c>
      <c r="M147" s="167" t="s">
        <v>538</v>
      </c>
      <c r="N147" s="168" t="s">
        <v>378</v>
      </c>
      <c r="O147" s="170" t="s">
        <v>53</v>
      </c>
      <c r="P147" s="170" t="s">
        <v>54</v>
      </c>
      <c r="Q147" s="177">
        <v>1</v>
      </c>
      <c r="R147" s="178">
        <v>19</v>
      </c>
      <c r="S147" s="179">
        <v>8</v>
      </c>
      <c r="T147" s="180">
        <v>1</v>
      </c>
      <c r="U147" s="181">
        <v>1</v>
      </c>
      <c r="V147" s="71">
        <f t="shared" si="16"/>
        <v>16</v>
      </c>
      <c r="W147" s="72"/>
    </row>
    <row r="148" spans="1:23">
      <c r="A148" s="152" t="s">
        <v>649</v>
      </c>
      <c r="B148" s="152" t="s">
        <v>656</v>
      </c>
      <c r="C148" s="153" t="s">
        <v>752</v>
      </c>
      <c r="D148" s="154" t="s">
        <v>11</v>
      </c>
      <c r="E148" s="155" t="s">
        <v>802</v>
      </c>
      <c r="F148" s="156" t="s">
        <v>534</v>
      </c>
      <c r="G148" s="154" t="s">
        <v>817</v>
      </c>
      <c r="H148" s="155" t="s">
        <v>818</v>
      </c>
      <c r="I148" s="154" t="s">
        <v>537</v>
      </c>
      <c r="J148" s="165">
        <v>4</v>
      </c>
      <c r="K148" s="166">
        <v>2010</v>
      </c>
      <c r="L148" s="166">
        <v>2010</v>
      </c>
      <c r="M148" s="167" t="s">
        <v>538</v>
      </c>
      <c r="N148" s="168" t="s">
        <v>378</v>
      </c>
      <c r="O148" s="170" t="s">
        <v>53</v>
      </c>
      <c r="P148" s="170" t="s">
        <v>83</v>
      </c>
      <c r="Q148" s="177">
        <v>1</v>
      </c>
      <c r="R148" s="178">
        <v>47</v>
      </c>
      <c r="S148" s="179">
        <v>20</v>
      </c>
      <c r="T148" s="180">
        <v>1</v>
      </c>
      <c r="U148" s="180">
        <v>1.03</v>
      </c>
      <c r="V148" s="71">
        <f t="shared" si="16"/>
        <v>41.2</v>
      </c>
      <c r="W148" s="72"/>
    </row>
    <row r="149" spans="1:23">
      <c r="A149" s="152" t="s">
        <v>532</v>
      </c>
      <c r="B149" s="152" t="s">
        <v>722</v>
      </c>
      <c r="C149" s="153" t="s">
        <v>722</v>
      </c>
      <c r="D149" s="154" t="s">
        <v>11</v>
      </c>
      <c r="E149" s="155" t="s">
        <v>296</v>
      </c>
      <c r="F149" s="156" t="s">
        <v>534</v>
      </c>
      <c r="G149" s="154" t="s">
        <v>819</v>
      </c>
      <c r="H149" s="155" t="s">
        <v>722</v>
      </c>
      <c r="I149" s="154" t="s">
        <v>537</v>
      </c>
      <c r="J149" s="165">
        <v>4</v>
      </c>
      <c r="K149" s="166">
        <v>2007</v>
      </c>
      <c r="L149" s="166">
        <v>2007</v>
      </c>
      <c r="M149" s="167" t="s">
        <v>538</v>
      </c>
      <c r="N149" s="168" t="s">
        <v>378</v>
      </c>
      <c r="O149" s="170" t="s">
        <v>130</v>
      </c>
      <c r="P149" s="170" t="s">
        <v>133</v>
      </c>
      <c r="Q149" s="177">
        <v>4.5</v>
      </c>
      <c r="R149" s="223">
        <v>33</v>
      </c>
      <c r="S149" s="179">
        <v>13</v>
      </c>
      <c r="T149" s="180">
        <v>1</v>
      </c>
      <c r="U149" s="180">
        <v>1.03</v>
      </c>
      <c r="V149" s="71">
        <f t="shared" si="16"/>
        <v>120.51</v>
      </c>
      <c r="W149" s="72"/>
    </row>
    <row r="150" spans="1:23">
      <c r="A150" s="152" t="s">
        <v>615</v>
      </c>
      <c r="B150" s="152" t="s">
        <v>50</v>
      </c>
      <c r="C150" s="153" t="s">
        <v>50</v>
      </c>
      <c r="D150" s="154" t="s">
        <v>11</v>
      </c>
      <c r="E150" s="155" t="s">
        <v>282</v>
      </c>
      <c r="F150" s="156" t="s">
        <v>544</v>
      </c>
      <c r="G150" s="154" t="s">
        <v>820</v>
      </c>
      <c r="H150" s="155" t="s">
        <v>50</v>
      </c>
      <c r="I150" s="154" t="s">
        <v>547</v>
      </c>
      <c r="J150" s="165">
        <v>3</v>
      </c>
      <c r="K150" s="166">
        <v>2014</v>
      </c>
      <c r="L150" s="202">
        <v>2014</v>
      </c>
      <c r="M150" s="167" t="s">
        <v>548</v>
      </c>
      <c r="N150" s="168" t="s">
        <v>378</v>
      </c>
      <c r="O150" s="172" t="s">
        <v>53</v>
      </c>
      <c r="P150" s="172" t="s">
        <v>54</v>
      </c>
      <c r="Q150" s="177">
        <v>1</v>
      </c>
      <c r="R150" s="182">
        <v>32</v>
      </c>
      <c r="S150" s="179">
        <v>15</v>
      </c>
      <c r="T150" s="180">
        <v>1.1</v>
      </c>
      <c r="U150" s="181">
        <v>1</v>
      </c>
      <c r="V150" s="71">
        <f t="shared" ref="V150:V159" si="17">R150*Q150*T150</f>
        <v>35.2</v>
      </c>
      <c r="W150" s="72"/>
    </row>
    <row r="151" spans="1:23">
      <c r="A151" s="152" t="s">
        <v>561</v>
      </c>
      <c r="B151" s="152" t="s">
        <v>564</v>
      </c>
      <c r="C151" s="153" t="s">
        <v>564</v>
      </c>
      <c r="D151" s="154" t="s">
        <v>11</v>
      </c>
      <c r="E151" s="155" t="s">
        <v>292</v>
      </c>
      <c r="F151" s="156" t="s">
        <v>534</v>
      </c>
      <c r="G151" s="154" t="s">
        <v>821</v>
      </c>
      <c r="H151" s="155" t="s">
        <v>822</v>
      </c>
      <c r="I151" s="154" t="s">
        <v>537</v>
      </c>
      <c r="J151" s="165">
        <v>3</v>
      </c>
      <c r="K151" s="166">
        <v>2017</v>
      </c>
      <c r="L151" s="202">
        <v>2017</v>
      </c>
      <c r="M151" s="167" t="s">
        <v>548</v>
      </c>
      <c r="N151" s="168" t="s">
        <v>378</v>
      </c>
      <c r="O151" s="169" t="s">
        <v>130</v>
      </c>
      <c r="P151" s="169" t="s">
        <v>131</v>
      </c>
      <c r="Q151" s="177">
        <v>4.5</v>
      </c>
      <c r="R151" s="178">
        <v>15</v>
      </c>
      <c r="S151" s="179">
        <v>0</v>
      </c>
      <c r="T151" s="180">
        <v>1</v>
      </c>
      <c r="U151" s="181">
        <v>1</v>
      </c>
      <c r="V151" s="71">
        <f t="shared" si="17"/>
        <v>67.5</v>
      </c>
      <c r="W151" s="72"/>
    </row>
    <row r="152" spans="1:23">
      <c r="A152" s="152" t="s">
        <v>615</v>
      </c>
      <c r="B152" s="152" t="s">
        <v>50</v>
      </c>
      <c r="C152" s="153" t="s">
        <v>50</v>
      </c>
      <c r="D152" s="154" t="s">
        <v>11</v>
      </c>
      <c r="E152" s="155" t="s">
        <v>282</v>
      </c>
      <c r="F152" s="156" t="s">
        <v>534</v>
      </c>
      <c r="G152" s="154" t="s">
        <v>823</v>
      </c>
      <c r="H152" s="155" t="s">
        <v>824</v>
      </c>
      <c r="I152" s="154" t="s">
        <v>537</v>
      </c>
      <c r="J152" s="165">
        <v>3</v>
      </c>
      <c r="K152" s="166">
        <v>2015</v>
      </c>
      <c r="L152" s="202">
        <v>2015</v>
      </c>
      <c r="M152" s="167" t="s">
        <v>548</v>
      </c>
      <c r="N152" s="168" t="s">
        <v>378</v>
      </c>
      <c r="O152" s="172" t="s">
        <v>53</v>
      </c>
      <c r="P152" s="172" t="s">
        <v>54</v>
      </c>
      <c r="Q152" s="177">
        <v>1</v>
      </c>
      <c r="R152" s="178">
        <v>30</v>
      </c>
      <c r="S152" s="179">
        <v>16</v>
      </c>
      <c r="T152" s="180">
        <v>1</v>
      </c>
      <c r="U152" s="181">
        <v>1</v>
      </c>
      <c r="V152" s="71">
        <f t="shared" si="17"/>
        <v>30</v>
      </c>
      <c r="W152" s="72"/>
    </row>
    <row r="153" spans="1:23">
      <c r="A153" s="152" t="s">
        <v>615</v>
      </c>
      <c r="B153" s="152" t="s">
        <v>625</v>
      </c>
      <c r="C153" s="153" t="s">
        <v>690</v>
      </c>
      <c r="D153" s="154" t="s">
        <v>11</v>
      </c>
      <c r="E153" s="155" t="s">
        <v>301</v>
      </c>
      <c r="F153" s="156" t="s">
        <v>534</v>
      </c>
      <c r="G153" s="154" t="s">
        <v>825</v>
      </c>
      <c r="H153" s="155" t="s">
        <v>625</v>
      </c>
      <c r="I153" s="154" t="s">
        <v>537</v>
      </c>
      <c r="J153" s="165">
        <v>3</v>
      </c>
      <c r="K153" s="166">
        <v>2014</v>
      </c>
      <c r="L153" s="202">
        <v>2014</v>
      </c>
      <c r="M153" s="167" t="s">
        <v>548</v>
      </c>
      <c r="N153" s="168" t="s">
        <v>378</v>
      </c>
      <c r="O153" s="172" t="s">
        <v>53</v>
      </c>
      <c r="P153" s="172" t="s">
        <v>54</v>
      </c>
      <c r="Q153" s="177">
        <v>1</v>
      </c>
      <c r="R153" s="178">
        <v>16</v>
      </c>
      <c r="S153" s="179">
        <v>2</v>
      </c>
      <c r="T153" s="180">
        <v>1</v>
      </c>
      <c r="U153" s="181">
        <v>1</v>
      </c>
      <c r="V153" s="71">
        <f t="shared" si="17"/>
        <v>16</v>
      </c>
      <c r="W153" s="72"/>
    </row>
    <row r="154" spans="1:23">
      <c r="A154" s="152" t="s">
        <v>649</v>
      </c>
      <c r="B154" s="152" t="s">
        <v>652</v>
      </c>
      <c r="C154" s="153" t="s">
        <v>652</v>
      </c>
      <c r="D154" s="154" t="s">
        <v>11</v>
      </c>
      <c r="E154" s="155" t="s">
        <v>282</v>
      </c>
      <c r="F154" s="156" t="s">
        <v>534</v>
      </c>
      <c r="G154" s="154" t="s">
        <v>826</v>
      </c>
      <c r="H154" s="155" t="s">
        <v>827</v>
      </c>
      <c r="I154" s="154" t="s">
        <v>537</v>
      </c>
      <c r="J154" s="165">
        <v>4</v>
      </c>
      <c r="K154" s="166">
        <v>2017</v>
      </c>
      <c r="L154" s="202">
        <v>2017</v>
      </c>
      <c r="M154" s="167" t="s">
        <v>548</v>
      </c>
      <c r="N154" s="168" t="s">
        <v>378</v>
      </c>
      <c r="O154" s="169" t="s">
        <v>53</v>
      </c>
      <c r="P154" s="169" t="s">
        <v>138</v>
      </c>
      <c r="Q154" s="177">
        <v>1</v>
      </c>
      <c r="R154" s="178">
        <v>15</v>
      </c>
      <c r="S154" s="179">
        <v>0</v>
      </c>
      <c r="T154" s="180">
        <v>1</v>
      </c>
      <c r="U154" s="180">
        <v>1.03</v>
      </c>
      <c r="V154" s="71">
        <f t="shared" si="17"/>
        <v>15</v>
      </c>
      <c r="W154" s="72"/>
    </row>
    <row r="155" spans="1:23">
      <c r="A155" s="152" t="s">
        <v>649</v>
      </c>
      <c r="B155" s="152" t="s">
        <v>652</v>
      </c>
      <c r="C155" s="153" t="s">
        <v>652</v>
      </c>
      <c r="D155" s="154" t="s">
        <v>11</v>
      </c>
      <c r="E155" s="155" t="s">
        <v>802</v>
      </c>
      <c r="F155" s="156" t="s">
        <v>534</v>
      </c>
      <c r="G155" s="154" t="s">
        <v>828</v>
      </c>
      <c r="H155" s="155" t="s">
        <v>652</v>
      </c>
      <c r="I155" s="154" t="s">
        <v>537</v>
      </c>
      <c r="J155" s="165">
        <v>4</v>
      </c>
      <c r="K155" s="166">
        <v>2014</v>
      </c>
      <c r="L155" s="202">
        <v>2014</v>
      </c>
      <c r="M155" s="167" t="s">
        <v>548</v>
      </c>
      <c r="N155" s="168" t="s">
        <v>378</v>
      </c>
      <c r="O155" s="169" t="s">
        <v>53</v>
      </c>
      <c r="P155" s="169" t="s">
        <v>141</v>
      </c>
      <c r="Q155" s="177">
        <v>1</v>
      </c>
      <c r="R155" s="178">
        <v>43</v>
      </c>
      <c r="S155" s="179">
        <v>14</v>
      </c>
      <c r="T155" s="180">
        <v>1</v>
      </c>
      <c r="U155" s="180">
        <v>1.03</v>
      </c>
      <c r="V155" s="71">
        <f t="shared" si="17"/>
        <v>43</v>
      </c>
      <c r="W155" s="72"/>
    </row>
    <row r="156" spans="1:23">
      <c r="A156" s="152" t="s">
        <v>581</v>
      </c>
      <c r="B156" s="152" t="s">
        <v>582</v>
      </c>
      <c r="C156" s="153" t="s">
        <v>582</v>
      </c>
      <c r="D156" s="154" t="s">
        <v>11</v>
      </c>
      <c r="E156" s="155" t="s">
        <v>301</v>
      </c>
      <c r="F156" s="156" t="s">
        <v>534</v>
      </c>
      <c r="G156" s="156" t="s">
        <v>829</v>
      </c>
      <c r="H156" s="155" t="s">
        <v>582</v>
      </c>
      <c r="I156" s="154" t="s">
        <v>537</v>
      </c>
      <c r="J156" s="165">
        <v>3</v>
      </c>
      <c r="K156" s="166">
        <v>2016</v>
      </c>
      <c r="L156" s="202">
        <v>2016</v>
      </c>
      <c r="M156" s="167" t="s">
        <v>548</v>
      </c>
      <c r="N156" s="168" t="s">
        <v>378</v>
      </c>
      <c r="O156" s="169" t="s">
        <v>58</v>
      </c>
      <c r="P156" s="169" t="s">
        <v>107</v>
      </c>
      <c r="Q156" s="177">
        <v>2</v>
      </c>
      <c r="R156" s="178">
        <v>23</v>
      </c>
      <c r="S156" s="179">
        <v>0</v>
      </c>
      <c r="T156" s="180">
        <v>1</v>
      </c>
      <c r="U156" s="181">
        <v>1</v>
      </c>
      <c r="V156" s="71">
        <f t="shared" si="17"/>
        <v>46</v>
      </c>
      <c r="W156" s="72"/>
    </row>
    <row r="157" spans="1:23">
      <c r="A157" s="152" t="s">
        <v>561</v>
      </c>
      <c r="B157" s="152" t="s">
        <v>574</v>
      </c>
      <c r="C157" s="153" t="s">
        <v>830</v>
      </c>
      <c r="D157" s="154" t="s">
        <v>11</v>
      </c>
      <c r="E157" s="155" t="s">
        <v>802</v>
      </c>
      <c r="F157" s="156" t="s">
        <v>534</v>
      </c>
      <c r="G157" s="154" t="s">
        <v>831</v>
      </c>
      <c r="H157" s="155" t="s">
        <v>832</v>
      </c>
      <c r="I157" s="154" t="s">
        <v>537</v>
      </c>
      <c r="J157" s="165">
        <v>3</v>
      </c>
      <c r="K157" s="166">
        <v>2015</v>
      </c>
      <c r="L157" s="202">
        <v>2015</v>
      </c>
      <c r="M157" s="167" t="s">
        <v>548</v>
      </c>
      <c r="N157" s="168" t="s">
        <v>378</v>
      </c>
      <c r="O157" s="171" t="s">
        <v>61</v>
      </c>
      <c r="P157" s="171" t="s">
        <v>95</v>
      </c>
      <c r="Q157" s="177">
        <v>1.5</v>
      </c>
      <c r="R157" s="178">
        <v>21</v>
      </c>
      <c r="S157" s="179">
        <v>10</v>
      </c>
      <c r="T157" s="180">
        <v>1</v>
      </c>
      <c r="U157" s="181">
        <v>1</v>
      </c>
      <c r="V157" s="71">
        <f t="shared" si="17"/>
        <v>31.5</v>
      </c>
      <c r="W157" s="72"/>
    </row>
    <row r="158" spans="1:23">
      <c r="A158" s="152" t="s">
        <v>615</v>
      </c>
      <c r="B158" s="152" t="s">
        <v>50</v>
      </c>
      <c r="C158" s="153" t="s">
        <v>50</v>
      </c>
      <c r="D158" s="154" t="s">
        <v>11</v>
      </c>
      <c r="E158" s="155" t="s">
        <v>802</v>
      </c>
      <c r="F158" s="156" t="s">
        <v>544</v>
      </c>
      <c r="G158" s="154" t="s">
        <v>833</v>
      </c>
      <c r="H158" s="155" t="s">
        <v>834</v>
      </c>
      <c r="I158" s="154" t="s">
        <v>547</v>
      </c>
      <c r="J158" s="165">
        <v>3</v>
      </c>
      <c r="K158" s="166">
        <v>2016</v>
      </c>
      <c r="L158" s="202">
        <v>2016</v>
      </c>
      <c r="M158" s="167" t="s">
        <v>548</v>
      </c>
      <c r="N158" s="168" t="s">
        <v>378</v>
      </c>
      <c r="O158" s="171" t="s">
        <v>53</v>
      </c>
      <c r="P158" s="171" t="s">
        <v>54</v>
      </c>
      <c r="Q158" s="177">
        <v>1</v>
      </c>
      <c r="R158" s="178">
        <v>28</v>
      </c>
      <c r="S158" s="179">
        <v>7</v>
      </c>
      <c r="T158" s="180">
        <v>1.1</v>
      </c>
      <c r="U158" s="181">
        <v>1</v>
      </c>
      <c r="V158" s="71">
        <f t="shared" si="17"/>
        <v>30.8</v>
      </c>
      <c r="W158" s="72"/>
    </row>
    <row r="159" spans="1:23">
      <c r="A159" s="183" t="s">
        <v>615</v>
      </c>
      <c r="B159" s="183" t="s">
        <v>50</v>
      </c>
      <c r="C159" s="184" t="s">
        <v>50</v>
      </c>
      <c r="D159" s="185" t="s">
        <v>12</v>
      </c>
      <c r="E159" s="186" t="s">
        <v>835</v>
      </c>
      <c r="F159" s="187" t="s">
        <v>544</v>
      </c>
      <c r="G159" s="185" t="s">
        <v>836</v>
      </c>
      <c r="H159" s="186" t="s">
        <v>50</v>
      </c>
      <c r="I159" s="185" t="s">
        <v>547</v>
      </c>
      <c r="J159" s="203">
        <v>3</v>
      </c>
      <c r="K159" s="204">
        <v>2014</v>
      </c>
      <c r="L159" s="205">
        <v>2014</v>
      </c>
      <c r="M159" s="206" t="s">
        <v>548</v>
      </c>
      <c r="N159" s="207" t="s">
        <v>378</v>
      </c>
      <c r="O159" s="184" t="s">
        <v>53</v>
      </c>
      <c r="P159" s="184" t="s">
        <v>54</v>
      </c>
      <c r="Q159" s="224">
        <v>1</v>
      </c>
      <c r="R159" s="225">
        <v>49</v>
      </c>
      <c r="S159" s="225">
        <v>14</v>
      </c>
      <c r="T159" s="226">
        <v>1.1</v>
      </c>
      <c r="U159" s="227">
        <v>1</v>
      </c>
      <c r="V159" s="102">
        <f t="shared" si="17"/>
        <v>53.9</v>
      </c>
      <c r="W159" s="103">
        <f>SUM(V159:V174)</f>
        <v>757.04</v>
      </c>
    </row>
    <row r="160" spans="1:23">
      <c r="A160" s="188" t="s">
        <v>837</v>
      </c>
      <c r="B160" s="183" t="s">
        <v>56</v>
      </c>
      <c r="C160" s="184" t="s">
        <v>56</v>
      </c>
      <c r="D160" s="185" t="s">
        <v>12</v>
      </c>
      <c r="E160" s="186" t="s">
        <v>509</v>
      </c>
      <c r="F160" s="187" t="s">
        <v>534</v>
      </c>
      <c r="G160" s="185" t="s">
        <v>838</v>
      </c>
      <c r="H160" s="186" t="s">
        <v>56</v>
      </c>
      <c r="I160" s="185" t="s">
        <v>537</v>
      </c>
      <c r="J160" s="203">
        <v>4</v>
      </c>
      <c r="K160" s="204">
        <v>2007</v>
      </c>
      <c r="L160" s="208">
        <v>2007</v>
      </c>
      <c r="M160" s="206" t="s">
        <v>538</v>
      </c>
      <c r="N160" s="207" t="s">
        <v>378</v>
      </c>
      <c r="O160" s="184" t="s">
        <v>58</v>
      </c>
      <c r="P160" s="184" t="s">
        <v>59</v>
      </c>
      <c r="Q160" s="224">
        <v>2</v>
      </c>
      <c r="R160" s="225">
        <v>42</v>
      </c>
      <c r="S160" s="225">
        <v>21</v>
      </c>
      <c r="T160" s="226">
        <v>1</v>
      </c>
      <c r="U160" s="226">
        <v>1.03</v>
      </c>
      <c r="V160" s="102">
        <f t="shared" ref="V160:V162" si="18">S160*2*Q160*T160*U160</f>
        <v>86.52</v>
      </c>
      <c r="W160" s="103"/>
    </row>
    <row r="161" spans="1:23">
      <c r="A161" s="183" t="s">
        <v>561</v>
      </c>
      <c r="B161" s="183" t="s">
        <v>578</v>
      </c>
      <c r="C161" s="184" t="s">
        <v>578</v>
      </c>
      <c r="D161" s="185" t="s">
        <v>12</v>
      </c>
      <c r="E161" s="186" t="s">
        <v>509</v>
      </c>
      <c r="F161" s="187" t="s">
        <v>534</v>
      </c>
      <c r="G161" s="185" t="s">
        <v>839</v>
      </c>
      <c r="H161" s="186" t="s">
        <v>580</v>
      </c>
      <c r="I161" s="185" t="s">
        <v>537</v>
      </c>
      <c r="J161" s="203">
        <v>4</v>
      </c>
      <c r="K161" s="204">
        <v>2010</v>
      </c>
      <c r="L161" s="208">
        <v>2010</v>
      </c>
      <c r="M161" s="206" t="s">
        <v>538</v>
      </c>
      <c r="N161" s="207" t="s">
        <v>378</v>
      </c>
      <c r="O161" s="184" t="s">
        <v>58</v>
      </c>
      <c r="P161" s="184" t="s">
        <v>104</v>
      </c>
      <c r="Q161" s="224">
        <v>2</v>
      </c>
      <c r="R161" s="225">
        <v>24</v>
      </c>
      <c r="S161" s="225">
        <v>5</v>
      </c>
      <c r="T161" s="226">
        <v>1</v>
      </c>
      <c r="U161" s="226">
        <v>1.03</v>
      </c>
      <c r="V161" s="102">
        <f t="shared" si="18"/>
        <v>20.6</v>
      </c>
      <c r="W161" s="103"/>
    </row>
    <row r="162" spans="1:23">
      <c r="A162" s="188" t="s">
        <v>837</v>
      </c>
      <c r="B162" s="183" t="s">
        <v>840</v>
      </c>
      <c r="C162" s="184" t="s">
        <v>840</v>
      </c>
      <c r="D162" s="185" t="s">
        <v>12</v>
      </c>
      <c r="E162" s="186" t="s">
        <v>318</v>
      </c>
      <c r="F162" s="187" t="s">
        <v>534</v>
      </c>
      <c r="G162" s="185" t="s">
        <v>841</v>
      </c>
      <c r="H162" s="186" t="s">
        <v>842</v>
      </c>
      <c r="I162" s="185" t="s">
        <v>537</v>
      </c>
      <c r="J162" s="203">
        <v>4</v>
      </c>
      <c r="K162" s="204">
        <v>2007</v>
      </c>
      <c r="L162" s="208">
        <v>2007</v>
      </c>
      <c r="M162" s="206" t="s">
        <v>538</v>
      </c>
      <c r="N162" s="207" t="s">
        <v>378</v>
      </c>
      <c r="O162" s="184" t="s">
        <v>58</v>
      </c>
      <c r="P162" s="184" t="s">
        <v>59</v>
      </c>
      <c r="Q162" s="224">
        <v>2</v>
      </c>
      <c r="R162" s="225">
        <v>35</v>
      </c>
      <c r="S162" s="225">
        <v>11</v>
      </c>
      <c r="T162" s="226">
        <v>1</v>
      </c>
      <c r="U162" s="226">
        <v>1.03</v>
      </c>
      <c r="V162" s="102">
        <f t="shared" si="18"/>
        <v>45.32</v>
      </c>
      <c r="W162" s="103"/>
    </row>
    <row r="163" spans="1:23">
      <c r="A163" s="183" t="s">
        <v>649</v>
      </c>
      <c r="B163" s="183" t="s">
        <v>652</v>
      </c>
      <c r="C163" s="184" t="s">
        <v>653</v>
      </c>
      <c r="D163" s="185" t="s">
        <v>12</v>
      </c>
      <c r="E163" s="186" t="s">
        <v>509</v>
      </c>
      <c r="F163" s="187" t="s">
        <v>544</v>
      </c>
      <c r="G163" s="185" t="s">
        <v>843</v>
      </c>
      <c r="H163" s="186" t="s">
        <v>844</v>
      </c>
      <c r="I163" s="185" t="s">
        <v>547</v>
      </c>
      <c r="J163" s="203">
        <v>3</v>
      </c>
      <c r="K163" s="204">
        <v>2014</v>
      </c>
      <c r="L163" s="205">
        <v>2014</v>
      </c>
      <c r="M163" s="206" t="s">
        <v>548</v>
      </c>
      <c r="N163" s="207" t="s">
        <v>378</v>
      </c>
      <c r="O163" s="184" t="s">
        <v>61</v>
      </c>
      <c r="P163" s="184" t="s">
        <v>74</v>
      </c>
      <c r="Q163" s="224">
        <v>1.5</v>
      </c>
      <c r="R163" s="225">
        <v>30</v>
      </c>
      <c r="S163" s="225">
        <v>6</v>
      </c>
      <c r="T163" s="226">
        <v>1.1</v>
      </c>
      <c r="U163" s="227">
        <v>1</v>
      </c>
      <c r="V163" s="102">
        <f>R163*Q163*T163</f>
        <v>49.5</v>
      </c>
      <c r="W163" s="103"/>
    </row>
    <row r="164" spans="1:23">
      <c r="A164" s="183" t="s">
        <v>598</v>
      </c>
      <c r="B164" s="183" t="s">
        <v>604</v>
      </c>
      <c r="C164" s="184" t="s">
        <v>604</v>
      </c>
      <c r="D164" s="185" t="s">
        <v>12</v>
      </c>
      <c r="E164" s="186" t="s">
        <v>509</v>
      </c>
      <c r="F164" s="187" t="s">
        <v>534</v>
      </c>
      <c r="G164" s="185" t="s">
        <v>845</v>
      </c>
      <c r="H164" s="186" t="s">
        <v>604</v>
      </c>
      <c r="I164" s="185" t="s">
        <v>537</v>
      </c>
      <c r="J164" s="203">
        <v>4</v>
      </c>
      <c r="K164" s="204">
        <v>2009</v>
      </c>
      <c r="L164" s="208">
        <v>2009</v>
      </c>
      <c r="M164" s="206" t="s">
        <v>538</v>
      </c>
      <c r="N164" s="207" t="s">
        <v>378</v>
      </c>
      <c r="O164" s="184" t="s">
        <v>58</v>
      </c>
      <c r="P164" s="184" t="s">
        <v>107</v>
      </c>
      <c r="Q164" s="224">
        <v>2</v>
      </c>
      <c r="R164" s="225">
        <v>38</v>
      </c>
      <c r="S164" s="225">
        <v>19</v>
      </c>
      <c r="T164" s="226">
        <v>1</v>
      </c>
      <c r="U164" s="226">
        <v>1.03</v>
      </c>
      <c r="V164" s="102">
        <f t="shared" ref="V164:V171" si="19">S164*2*Q164*T164*U164</f>
        <v>78.28</v>
      </c>
      <c r="W164" s="103"/>
    </row>
    <row r="165" spans="1:23">
      <c r="A165" s="183" t="s">
        <v>598</v>
      </c>
      <c r="B165" s="183" t="s">
        <v>609</v>
      </c>
      <c r="C165" s="184" t="s">
        <v>609</v>
      </c>
      <c r="D165" s="185" t="s">
        <v>12</v>
      </c>
      <c r="E165" s="186" t="s">
        <v>318</v>
      </c>
      <c r="F165" s="187" t="s">
        <v>534</v>
      </c>
      <c r="G165" s="185" t="s">
        <v>846</v>
      </c>
      <c r="H165" s="186" t="s">
        <v>609</v>
      </c>
      <c r="I165" s="185" t="s">
        <v>537</v>
      </c>
      <c r="J165" s="203">
        <v>3</v>
      </c>
      <c r="K165" s="204">
        <v>2013</v>
      </c>
      <c r="L165" s="208">
        <v>2013</v>
      </c>
      <c r="M165" s="206" t="s">
        <v>538</v>
      </c>
      <c r="N165" s="207" t="s">
        <v>378</v>
      </c>
      <c r="O165" s="184" t="s">
        <v>53</v>
      </c>
      <c r="P165" s="184" t="s">
        <v>83</v>
      </c>
      <c r="Q165" s="224">
        <v>1</v>
      </c>
      <c r="R165" s="225">
        <v>35</v>
      </c>
      <c r="S165" s="225">
        <v>14</v>
      </c>
      <c r="T165" s="226">
        <v>1</v>
      </c>
      <c r="U165" s="227">
        <v>1</v>
      </c>
      <c r="V165" s="102">
        <f t="shared" si="19"/>
        <v>28</v>
      </c>
      <c r="W165" s="103"/>
    </row>
    <row r="166" spans="1:23">
      <c r="A166" s="183" t="s">
        <v>638</v>
      </c>
      <c r="B166" s="183" t="s">
        <v>639</v>
      </c>
      <c r="C166" s="184" t="s">
        <v>639</v>
      </c>
      <c r="D166" s="185" t="s">
        <v>12</v>
      </c>
      <c r="E166" s="186" t="s">
        <v>835</v>
      </c>
      <c r="F166" s="187" t="s">
        <v>534</v>
      </c>
      <c r="G166" s="185" t="s">
        <v>847</v>
      </c>
      <c r="H166" s="186" t="s">
        <v>639</v>
      </c>
      <c r="I166" s="185" t="s">
        <v>537</v>
      </c>
      <c r="J166" s="203">
        <v>4</v>
      </c>
      <c r="K166" s="204">
        <v>2011</v>
      </c>
      <c r="L166" s="208">
        <v>2011</v>
      </c>
      <c r="M166" s="206" t="s">
        <v>538</v>
      </c>
      <c r="N166" s="207" t="s">
        <v>378</v>
      </c>
      <c r="O166" s="184" t="s">
        <v>53</v>
      </c>
      <c r="P166" s="184" t="s">
        <v>119</v>
      </c>
      <c r="Q166" s="224">
        <v>1</v>
      </c>
      <c r="R166" s="225">
        <v>34</v>
      </c>
      <c r="S166" s="225">
        <v>16</v>
      </c>
      <c r="T166" s="226">
        <v>1</v>
      </c>
      <c r="U166" s="226">
        <v>1.03</v>
      </c>
      <c r="V166" s="102">
        <f t="shared" si="19"/>
        <v>32.96</v>
      </c>
      <c r="W166" s="103"/>
    </row>
    <row r="167" spans="1:23">
      <c r="A167" s="183" t="s">
        <v>581</v>
      </c>
      <c r="B167" s="183" t="s">
        <v>582</v>
      </c>
      <c r="C167" s="184" t="s">
        <v>582</v>
      </c>
      <c r="D167" s="185" t="s">
        <v>12</v>
      </c>
      <c r="E167" s="186" t="s">
        <v>509</v>
      </c>
      <c r="F167" s="187" t="s">
        <v>534</v>
      </c>
      <c r="G167" s="185" t="s">
        <v>848</v>
      </c>
      <c r="H167" s="186" t="s">
        <v>772</v>
      </c>
      <c r="I167" s="185" t="s">
        <v>537</v>
      </c>
      <c r="J167" s="203">
        <v>4</v>
      </c>
      <c r="K167" s="204">
        <v>2006</v>
      </c>
      <c r="L167" s="208">
        <v>2006</v>
      </c>
      <c r="M167" s="206" t="s">
        <v>538</v>
      </c>
      <c r="N167" s="207" t="s">
        <v>378</v>
      </c>
      <c r="O167" s="184" t="s">
        <v>58</v>
      </c>
      <c r="P167" s="184" t="s">
        <v>107</v>
      </c>
      <c r="Q167" s="224">
        <v>2</v>
      </c>
      <c r="R167" s="225">
        <v>32</v>
      </c>
      <c r="S167" s="225">
        <v>11</v>
      </c>
      <c r="T167" s="226">
        <v>1</v>
      </c>
      <c r="U167" s="226">
        <v>1.03</v>
      </c>
      <c r="V167" s="102">
        <f t="shared" si="19"/>
        <v>45.32</v>
      </c>
      <c r="W167" s="103"/>
    </row>
    <row r="168" spans="1:23">
      <c r="A168" s="183" t="s">
        <v>549</v>
      </c>
      <c r="B168" s="183" t="s">
        <v>558</v>
      </c>
      <c r="C168" s="184" t="s">
        <v>558</v>
      </c>
      <c r="D168" s="185" t="s">
        <v>12</v>
      </c>
      <c r="E168" s="186" t="s">
        <v>509</v>
      </c>
      <c r="F168" s="187" t="s">
        <v>534</v>
      </c>
      <c r="G168" s="185" t="s">
        <v>849</v>
      </c>
      <c r="H168" s="186" t="s">
        <v>745</v>
      </c>
      <c r="I168" s="185" t="s">
        <v>537</v>
      </c>
      <c r="J168" s="203">
        <v>3</v>
      </c>
      <c r="K168" s="204">
        <v>2007</v>
      </c>
      <c r="L168" s="208">
        <v>2007</v>
      </c>
      <c r="M168" s="206" t="s">
        <v>538</v>
      </c>
      <c r="N168" s="207" t="s">
        <v>378</v>
      </c>
      <c r="O168" s="184" t="s">
        <v>58</v>
      </c>
      <c r="P168" s="184" t="s">
        <v>72</v>
      </c>
      <c r="Q168" s="224">
        <v>2</v>
      </c>
      <c r="R168" s="225">
        <v>19</v>
      </c>
      <c r="S168" s="225">
        <v>7</v>
      </c>
      <c r="T168" s="226">
        <v>1</v>
      </c>
      <c r="U168" s="227">
        <v>1</v>
      </c>
      <c r="V168" s="102">
        <f t="shared" si="19"/>
        <v>28</v>
      </c>
      <c r="W168" s="103"/>
    </row>
    <row r="169" spans="1:23">
      <c r="A169" s="183" t="s">
        <v>649</v>
      </c>
      <c r="B169" s="183" t="s">
        <v>656</v>
      </c>
      <c r="C169" s="184" t="s">
        <v>657</v>
      </c>
      <c r="D169" s="185" t="s">
        <v>12</v>
      </c>
      <c r="E169" s="186" t="s">
        <v>509</v>
      </c>
      <c r="F169" s="187" t="s">
        <v>534</v>
      </c>
      <c r="G169" s="185" t="s">
        <v>850</v>
      </c>
      <c r="H169" s="186" t="s">
        <v>851</v>
      </c>
      <c r="I169" s="185" t="s">
        <v>537</v>
      </c>
      <c r="J169" s="203">
        <v>3</v>
      </c>
      <c r="K169" s="204">
        <v>2010</v>
      </c>
      <c r="L169" s="208">
        <v>2010</v>
      </c>
      <c r="M169" s="206" t="s">
        <v>538</v>
      </c>
      <c r="N169" s="207" t="s">
        <v>378</v>
      </c>
      <c r="O169" s="184" t="s">
        <v>58</v>
      </c>
      <c r="P169" s="184" t="s">
        <v>101</v>
      </c>
      <c r="Q169" s="224">
        <v>2</v>
      </c>
      <c r="R169" s="225">
        <v>19</v>
      </c>
      <c r="S169" s="225">
        <v>10</v>
      </c>
      <c r="T169" s="226">
        <v>1</v>
      </c>
      <c r="U169" s="227">
        <v>1</v>
      </c>
      <c r="V169" s="102">
        <f t="shared" si="19"/>
        <v>40</v>
      </c>
      <c r="W169" s="103"/>
    </row>
    <row r="170" spans="1:23">
      <c r="A170" s="183" t="s">
        <v>649</v>
      </c>
      <c r="B170" s="183" t="s">
        <v>656</v>
      </c>
      <c r="C170" s="184" t="s">
        <v>752</v>
      </c>
      <c r="D170" s="185" t="s">
        <v>12</v>
      </c>
      <c r="E170" s="186" t="s">
        <v>318</v>
      </c>
      <c r="F170" s="187" t="s">
        <v>534</v>
      </c>
      <c r="G170" s="185" t="s">
        <v>852</v>
      </c>
      <c r="H170" s="186" t="s">
        <v>853</v>
      </c>
      <c r="I170" s="185" t="s">
        <v>537</v>
      </c>
      <c r="J170" s="203">
        <v>4</v>
      </c>
      <c r="K170" s="204">
        <v>2013</v>
      </c>
      <c r="L170" s="208">
        <v>2013</v>
      </c>
      <c r="M170" s="206" t="s">
        <v>538</v>
      </c>
      <c r="N170" s="207" t="s">
        <v>378</v>
      </c>
      <c r="O170" s="184" t="s">
        <v>53</v>
      </c>
      <c r="P170" s="184" t="s">
        <v>83</v>
      </c>
      <c r="Q170" s="224">
        <v>1</v>
      </c>
      <c r="R170" s="225">
        <v>67</v>
      </c>
      <c r="S170" s="225">
        <v>15</v>
      </c>
      <c r="T170" s="226">
        <v>1</v>
      </c>
      <c r="U170" s="226">
        <v>1.03</v>
      </c>
      <c r="V170" s="102">
        <f t="shared" si="19"/>
        <v>30.9</v>
      </c>
      <c r="W170" s="103"/>
    </row>
    <row r="171" spans="1:23">
      <c r="A171" s="183" t="s">
        <v>598</v>
      </c>
      <c r="B171" s="183" t="s">
        <v>599</v>
      </c>
      <c r="C171" s="184" t="s">
        <v>599</v>
      </c>
      <c r="D171" s="185" t="s">
        <v>12</v>
      </c>
      <c r="E171" s="186" t="s">
        <v>318</v>
      </c>
      <c r="F171" s="187" t="s">
        <v>534</v>
      </c>
      <c r="G171" s="185" t="s">
        <v>854</v>
      </c>
      <c r="H171" s="186" t="s">
        <v>599</v>
      </c>
      <c r="I171" s="185" t="s">
        <v>537</v>
      </c>
      <c r="J171" s="203">
        <v>4</v>
      </c>
      <c r="K171" s="204">
        <v>2013</v>
      </c>
      <c r="L171" s="208">
        <v>2013</v>
      </c>
      <c r="M171" s="206" t="s">
        <v>538</v>
      </c>
      <c r="N171" s="207" t="s">
        <v>378</v>
      </c>
      <c r="O171" s="184" t="s">
        <v>53</v>
      </c>
      <c r="P171" s="184" t="s">
        <v>141</v>
      </c>
      <c r="Q171" s="224">
        <v>1</v>
      </c>
      <c r="R171" s="225">
        <v>76</v>
      </c>
      <c r="S171" s="225">
        <v>19</v>
      </c>
      <c r="T171" s="226">
        <v>1</v>
      </c>
      <c r="U171" s="226">
        <v>1.03</v>
      </c>
      <c r="V171" s="102">
        <f t="shared" si="19"/>
        <v>39.14</v>
      </c>
      <c r="W171" s="103"/>
    </row>
    <row r="172" spans="1:23">
      <c r="A172" s="188" t="s">
        <v>837</v>
      </c>
      <c r="B172" s="183" t="s">
        <v>539</v>
      </c>
      <c r="C172" s="184" t="s">
        <v>539</v>
      </c>
      <c r="D172" s="185" t="s">
        <v>12</v>
      </c>
      <c r="E172" s="186" t="s">
        <v>509</v>
      </c>
      <c r="F172" s="187" t="s">
        <v>534</v>
      </c>
      <c r="G172" s="185" t="s">
        <v>855</v>
      </c>
      <c r="H172" s="186" t="s">
        <v>856</v>
      </c>
      <c r="I172" s="185" t="s">
        <v>537</v>
      </c>
      <c r="J172" s="203">
        <v>3</v>
      </c>
      <c r="K172" s="204">
        <v>2015</v>
      </c>
      <c r="L172" s="205">
        <v>2015</v>
      </c>
      <c r="M172" s="206" t="s">
        <v>548</v>
      </c>
      <c r="N172" s="207" t="s">
        <v>378</v>
      </c>
      <c r="O172" s="184" t="s">
        <v>130</v>
      </c>
      <c r="P172" s="184" t="s">
        <v>133</v>
      </c>
      <c r="Q172" s="224">
        <v>4.5</v>
      </c>
      <c r="R172" s="225">
        <v>31</v>
      </c>
      <c r="S172" s="225">
        <v>5</v>
      </c>
      <c r="T172" s="226">
        <v>1</v>
      </c>
      <c r="U172" s="227">
        <v>1</v>
      </c>
      <c r="V172" s="102">
        <f>R172*Q172*T172</f>
        <v>139.5</v>
      </c>
      <c r="W172" s="103"/>
    </row>
    <row r="173" spans="1:23">
      <c r="A173" s="183" t="s">
        <v>632</v>
      </c>
      <c r="B173" s="183" t="s">
        <v>760</v>
      </c>
      <c r="C173" s="184" t="s">
        <v>761</v>
      </c>
      <c r="D173" s="185" t="s">
        <v>12</v>
      </c>
      <c r="E173" s="186" t="s">
        <v>318</v>
      </c>
      <c r="F173" s="187" t="s">
        <v>534</v>
      </c>
      <c r="G173" s="185" t="s">
        <v>857</v>
      </c>
      <c r="H173" s="186" t="s">
        <v>858</v>
      </c>
      <c r="I173" s="185" t="s">
        <v>537</v>
      </c>
      <c r="J173" s="203">
        <v>3</v>
      </c>
      <c r="K173" s="204">
        <v>2013</v>
      </c>
      <c r="L173" s="208">
        <v>2013</v>
      </c>
      <c r="M173" s="206" t="s">
        <v>538</v>
      </c>
      <c r="N173" s="207" t="s">
        <v>378</v>
      </c>
      <c r="O173" s="184" t="s">
        <v>58</v>
      </c>
      <c r="P173" s="184" t="s">
        <v>101</v>
      </c>
      <c r="Q173" s="224">
        <v>2</v>
      </c>
      <c r="R173" s="225">
        <v>17</v>
      </c>
      <c r="S173" s="225">
        <v>4</v>
      </c>
      <c r="T173" s="226">
        <v>1</v>
      </c>
      <c r="U173" s="227">
        <v>1</v>
      </c>
      <c r="V173" s="102">
        <f>S173*2*Q173*T173*U173</f>
        <v>16</v>
      </c>
      <c r="W173" s="103"/>
    </row>
    <row r="174" spans="1:23">
      <c r="A174" s="183" t="s">
        <v>615</v>
      </c>
      <c r="B174" s="183" t="s">
        <v>50</v>
      </c>
      <c r="C174" s="184" t="s">
        <v>50</v>
      </c>
      <c r="D174" s="185" t="s">
        <v>12</v>
      </c>
      <c r="E174" s="186" t="s">
        <v>509</v>
      </c>
      <c r="F174" s="187" t="s">
        <v>544</v>
      </c>
      <c r="G174" s="185" t="s">
        <v>859</v>
      </c>
      <c r="H174" s="186" t="s">
        <v>860</v>
      </c>
      <c r="I174" s="185" t="s">
        <v>547</v>
      </c>
      <c r="J174" s="203">
        <v>4</v>
      </c>
      <c r="K174" s="204">
        <v>2016</v>
      </c>
      <c r="L174" s="205">
        <v>2016</v>
      </c>
      <c r="M174" s="206" t="s">
        <v>548</v>
      </c>
      <c r="N174" s="207" t="s">
        <v>378</v>
      </c>
      <c r="O174" s="184" t="s">
        <v>53</v>
      </c>
      <c r="P174" s="184" t="s">
        <v>54</v>
      </c>
      <c r="Q174" s="224">
        <v>1</v>
      </c>
      <c r="R174" s="225">
        <v>21</v>
      </c>
      <c r="S174" s="225">
        <v>0</v>
      </c>
      <c r="T174" s="226">
        <v>1.1</v>
      </c>
      <c r="U174" s="226">
        <v>1.03</v>
      </c>
      <c r="V174" s="102">
        <f>R174*Q174*T174</f>
        <v>23.1</v>
      </c>
      <c r="W174" s="103"/>
    </row>
    <row r="175" spans="1:23">
      <c r="A175" s="189" t="s">
        <v>615</v>
      </c>
      <c r="B175" s="190" t="s">
        <v>616</v>
      </c>
      <c r="C175" s="191" t="s">
        <v>616</v>
      </c>
      <c r="D175" s="189" t="s">
        <v>13</v>
      </c>
      <c r="E175" s="192" t="s">
        <v>334</v>
      </c>
      <c r="F175" s="193" t="s">
        <v>534</v>
      </c>
      <c r="G175" s="189" t="s">
        <v>861</v>
      </c>
      <c r="H175" s="192" t="s">
        <v>862</v>
      </c>
      <c r="I175" s="194" t="s">
        <v>537</v>
      </c>
      <c r="J175" s="209">
        <v>4</v>
      </c>
      <c r="K175" s="210">
        <v>2001</v>
      </c>
      <c r="L175" s="211">
        <v>2001</v>
      </c>
      <c r="M175" s="212" t="s">
        <v>538</v>
      </c>
      <c r="N175" s="213" t="s">
        <v>378</v>
      </c>
      <c r="O175" s="214" t="s">
        <v>53</v>
      </c>
      <c r="P175" s="214" t="s">
        <v>90</v>
      </c>
      <c r="Q175" s="228">
        <v>1</v>
      </c>
      <c r="R175" s="229">
        <v>42</v>
      </c>
      <c r="S175" s="229">
        <v>20</v>
      </c>
      <c r="T175" s="230">
        <v>1</v>
      </c>
      <c r="U175" s="230">
        <v>1.03</v>
      </c>
      <c r="V175" s="231">
        <f t="shared" ref="V175:V176" si="20">S175*2*Q175*T175*U175</f>
        <v>41.2</v>
      </c>
      <c r="W175" s="232">
        <f>SUM(V175:V178)</f>
        <v>133.7</v>
      </c>
    </row>
    <row r="176" spans="1:23">
      <c r="A176" s="194" t="s">
        <v>532</v>
      </c>
      <c r="B176" s="190" t="s">
        <v>56</v>
      </c>
      <c r="C176" s="191" t="s">
        <v>56</v>
      </c>
      <c r="D176" s="189" t="s">
        <v>13</v>
      </c>
      <c r="E176" s="192" t="s">
        <v>863</v>
      </c>
      <c r="F176" s="193" t="s">
        <v>534</v>
      </c>
      <c r="G176" s="189" t="s">
        <v>864</v>
      </c>
      <c r="H176" s="192" t="s">
        <v>56</v>
      </c>
      <c r="I176" s="194" t="s">
        <v>537</v>
      </c>
      <c r="J176" s="209">
        <v>3</v>
      </c>
      <c r="K176" s="210">
        <v>2012</v>
      </c>
      <c r="L176" s="211">
        <v>2012</v>
      </c>
      <c r="M176" s="212" t="s">
        <v>538</v>
      </c>
      <c r="N176" s="213" t="s">
        <v>378</v>
      </c>
      <c r="O176" s="215" t="s">
        <v>58</v>
      </c>
      <c r="P176" s="215" t="s">
        <v>59</v>
      </c>
      <c r="Q176" s="228">
        <v>2</v>
      </c>
      <c r="R176" s="229">
        <v>43</v>
      </c>
      <c r="S176" s="229">
        <v>8</v>
      </c>
      <c r="T176" s="230">
        <v>1</v>
      </c>
      <c r="U176" s="233">
        <v>1</v>
      </c>
      <c r="V176" s="231">
        <f t="shared" si="20"/>
        <v>32</v>
      </c>
      <c r="W176" s="232"/>
    </row>
    <row r="177" spans="1:23">
      <c r="A177" s="189" t="s">
        <v>649</v>
      </c>
      <c r="B177" s="190" t="s">
        <v>652</v>
      </c>
      <c r="C177" s="191" t="s">
        <v>652</v>
      </c>
      <c r="D177" s="189" t="s">
        <v>13</v>
      </c>
      <c r="E177" s="192" t="s">
        <v>333</v>
      </c>
      <c r="F177" s="193" t="s">
        <v>544</v>
      </c>
      <c r="G177" s="189" t="s">
        <v>865</v>
      </c>
      <c r="H177" s="192" t="s">
        <v>866</v>
      </c>
      <c r="I177" s="194" t="s">
        <v>547</v>
      </c>
      <c r="J177" s="209">
        <v>3</v>
      </c>
      <c r="K177" s="210">
        <v>2016</v>
      </c>
      <c r="L177" s="216">
        <v>2016</v>
      </c>
      <c r="M177" s="212" t="s">
        <v>548</v>
      </c>
      <c r="N177" s="213" t="s">
        <v>378</v>
      </c>
      <c r="O177" s="217" t="s">
        <v>61</v>
      </c>
      <c r="P177" s="217" t="s">
        <v>74</v>
      </c>
      <c r="Q177" s="228">
        <v>1.5</v>
      </c>
      <c r="R177" s="229">
        <v>32</v>
      </c>
      <c r="S177" s="229">
        <v>9</v>
      </c>
      <c r="T177" s="230">
        <v>1.1</v>
      </c>
      <c r="U177" s="233">
        <v>1</v>
      </c>
      <c r="V177" s="231">
        <f t="shared" ref="V177:V182" si="21">R177*Q177*T177</f>
        <v>52.8</v>
      </c>
      <c r="W177" s="232"/>
    </row>
    <row r="178" spans="1:23">
      <c r="A178" s="189" t="s">
        <v>639</v>
      </c>
      <c r="B178" s="190" t="s">
        <v>639</v>
      </c>
      <c r="C178" s="191" t="s">
        <v>640</v>
      </c>
      <c r="D178" s="189" t="s">
        <v>13</v>
      </c>
      <c r="E178" s="192" t="s">
        <v>333</v>
      </c>
      <c r="F178" s="193" t="s">
        <v>544</v>
      </c>
      <c r="G178" s="195" t="s">
        <v>867</v>
      </c>
      <c r="H178" s="192" t="s">
        <v>868</v>
      </c>
      <c r="I178" s="194" t="s">
        <v>547</v>
      </c>
      <c r="J178" s="209">
        <v>4</v>
      </c>
      <c r="K178" s="210">
        <v>2013</v>
      </c>
      <c r="L178" s="216">
        <v>2014</v>
      </c>
      <c r="M178" s="212" t="s">
        <v>548</v>
      </c>
      <c r="N178" s="213" t="s">
        <v>378</v>
      </c>
      <c r="O178" s="214" t="s">
        <v>53</v>
      </c>
      <c r="P178" s="214" t="s">
        <v>119</v>
      </c>
      <c r="Q178" s="228">
        <v>1</v>
      </c>
      <c r="R178" s="234">
        <v>7</v>
      </c>
      <c r="S178" s="234">
        <v>4</v>
      </c>
      <c r="T178" s="230">
        <v>1.1</v>
      </c>
      <c r="U178" s="230">
        <v>1.03</v>
      </c>
      <c r="V178" s="231">
        <f t="shared" si="21"/>
        <v>7.7</v>
      </c>
      <c r="W178" s="232"/>
    </row>
    <row r="179" spans="1:23">
      <c r="A179" s="196" t="s">
        <v>649</v>
      </c>
      <c r="B179" s="197" t="s">
        <v>656</v>
      </c>
      <c r="C179" s="198" t="s">
        <v>752</v>
      </c>
      <c r="D179" s="199" t="s">
        <v>14</v>
      </c>
      <c r="E179" s="200" t="s">
        <v>349</v>
      </c>
      <c r="F179" s="199" t="s">
        <v>534</v>
      </c>
      <c r="G179" s="201" t="s">
        <v>869</v>
      </c>
      <c r="H179" s="200" t="s">
        <v>870</v>
      </c>
      <c r="I179" s="201" t="s">
        <v>537</v>
      </c>
      <c r="J179" s="218">
        <v>3</v>
      </c>
      <c r="K179" s="219">
        <v>2014</v>
      </c>
      <c r="L179" s="220">
        <v>2014</v>
      </c>
      <c r="M179" s="221" t="s">
        <v>548</v>
      </c>
      <c r="N179" s="222" t="s">
        <v>378</v>
      </c>
      <c r="O179" s="198" t="s">
        <v>53</v>
      </c>
      <c r="P179" s="198" t="s">
        <v>83</v>
      </c>
      <c r="Q179" s="235">
        <v>1</v>
      </c>
      <c r="R179" s="236">
        <v>20</v>
      </c>
      <c r="S179" s="237">
        <v>10</v>
      </c>
      <c r="T179" s="238">
        <v>1</v>
      </c>
      <c r="U179" s="239">
        <v>1</v>
      </c>
      <c r="V179" s="240">
        <f t="shared" si="21"/>
        <v>20</v>
      </c>
      <c r="W179" s="241">
        <f>SUM(V179:V182)</f>
        <v>74.1</v>
      </c>
    </row>
    <row r="180" spans="1:23">
      <c r="A180" s="196" t="s">
        <v>649</v>
      </c>
      <c r="B180" s="197" t="s">
        <v>652</v>
      </c>
      <c r="C180" s="198" t="s">
        <v>652</v>
      </c>
      <c r="D180" s="199" t="s">
        <v>14</v>
      </c>
      <c r="E180" s="200" t="s">
        <v>346</v>
      </c>
      <c r="F180" s="199" t="s">
        <v>534</v>
      </c>
      <c r="G180" s="201" t="s">
        <v>871</v>
      </c>
      <c r="H180" s="200" t="s">
        <v>872</v>
      </c>
      <c r="I180" s="201" t="s">
        <v>537</v>
      </c>
      <c r="J180" s="218">
        <v>3</v>
      </c>
      <c r="K180" s="219">
        <v>2014</v>
      </c>
      <c r="L180" s="220">
        <v>2014</v>
      </c>
      <c r="M180" s="221" t="s">
        <v>548</v>
      </c>
      <c r="N180" s="222" t="s">
        <v>378</v>
      </c>
      <c r="O180" s="198" t="s">
        <v>53</v>
      </c>
      <c r="P180" s="198" t="s">
        <v>138</v>
      </c>
      <c r="Q180" s="235">
        <v>1</v>
      </c>
      <c r="R180" s="236">
        <v>31</v>
      </c>
      <c r="S180" s="237">
        <v>14</v>
      </c>
      <c r="T180" s="238">
        <v>1</v>
      </c>
      <c r="U180" s="239">
        <v>1</v>
      </c>
      <c r="V180" s="240">
        <f t="shared" si="21"/>
        <v>31</v>
      </c>
      <c r="W180" s="241"/>
    </row>
    <row r="181" spans="1:23">
      <c r="A181" s="196" t="s">
        <v>598</v>
      </c>
      <c r="B181" s="197" t="s">
        <v>612</v>
      </c>
      <c r="C181" s="198" t="s">
        <v>612</v>
      </c>
      <c r="D181" s="199" t="s">
        <v>14</v>
      </c>
      <c r="E181" s="200" t="s">
        <v>368</v>
      </c>
      <c r="F181" s="199" t="s">
        <v>544</v>
      </c>
      <c r="G181" s="201" t="s">
        <v>873</v>
      </c>
      <c r="H181" s="200" t="s">
        <v>612</v>
      </c>
      <c r="I181" s="201" t="s">
        <v>547</v>
      </c>
      <c r="J181" s="218">
        <v>3</v>
      </c>
      <c r="K181" s="219">
        <v>2015</v>
      </c>
      <c r="L181" s="220">
        <v>2015</v>
      </c>
      <c r="M181" s="221" t="s">
        <v>548</v>
      </c>
      <c r="N181" s="222" t="s">
        <v>378</v>
      </c>
      <c r="O181" s="198" t="s">
        <v>53</v>
      </c>
      <c r="P181" s="198" t="s">
        <v>83</v>
      </c>
      <c r="Q181" s="235">
        <v>1</v>
      </c>
      <c r="R181" s="236">
        <v>10</v>
      </c>
      <c r="S181" s="237"/>
      <c r="T181" s="238">
        <v>1.1</v>
      </c>
      <c r="U181" s="239">
        <v>1</v>
      </c>
      <c r="V181" s="240">
        <f t="shared" si="21"/>
        <v>11</v>
      </c>
      <c r="W181" s="241"/>
    </row>
    <row r="182" spans="1:23">
      <c r="A182" s="196" t="s">
        <v>598</v>
      </c>
      <c r="B182" s="197" t="s">
        <v>609</v>
      </c>
      <c r="C182" s="198" t="s">
        <v>609</v>
      </c>
      <c r="D182" s="199" t="s">
        <v>14</v>
      </c>
      <c r="E182" s="200" t="s">
        <v>353</v>
      </c>
      <c r="F182" s="199" t="s">
        <v>544</v>
      </c>
      <c r="G182" s="201" t="s">
        <v>730</v>
      </c>
      <c r="H182" s="200" t="s">
        <v>731</v>
      </c>
      <c r="I182" s="201" t="s">
        <v>547</v>
      </c>
      <c r="J182" s="218">
        <v>4</v>
      </c>
      <c r="K182" s="219">
        <v>2015</v>
      </c>
      <c r="L182" s="220">
        <v>2015</v>
      </c>
      <c r="M182" s="221" t="s">
        <v>548</v>
      </c>
      <c r="N182" s="222" t="s">
        <v>378</v>
      </c>
      <c r="O182" s="198" t="s">
        <v>53</v>
      </c>
      <c r="P182" s="198" t="s">
        <v>83</v>
      </c>
      <c r="Q182" s="235">
        <v>1</v>
      </c>
      <c r="R182" s="236">
        <v>11</v>
      </c>
      <c r="S182" s="237">
        <v>5</v>
      </c>
      <c r="T182" s="240">
        <v>1.1</v>
      </c>
      <c r="U182" s="240">
        <v>1.03</v>
      </c>
      <c r="V182" s="240">
        <f t="shared" si="21"/>
        <v>12.1</v>
      </c>
      <c r="W182" s="241"/>
    </row>
    <row r="183" ht="15.75" spans="1:23">
      <c r="A183" s="81" t="s">
        <v>15</v>
      </c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110">
        <f>SUM(V2:V182)</f>
        <v>8402.61</v>
      </c>
      <c r="W183" s="110">
        <f>SUM(W2:W182)</f>
        <v>8402.61</v>
      </c>
    </row>
    <row r="184" spans="1:7">
      <c r="A184" s="82" t="s">
        <v>16</v>
      </c>
      <c r="B184" s="82"/>
      <c r="C184" s="82"/>
      <c r="D184" s="82"/>
      <c r="E184" s="82"/>
      <c r="F184" s="82"/>
      <c r="G184" s="82"/>
    </row>
  </sheetData>
  <autoFilter ref="A1:V187">
    <extLst/>
  </autoFilter>
  <mergeCells count="9">
    <mergeCell ref="A183:U183"/>
    <mergeCell ref="A184:G184"/>
    <mergeCell ref="W2:W47"/>
    <mergeCell ref="W48:W97"/>
    <mergeCell ref="W98:W122"/>
    <mergeCell ref="W123:W158"/>
    <mergeCell ref="W159:W174"/>
    <mergeCell ref="W175:W178"/>
    <mergeCell ref="W179:W182"/>
  </mergeCells>
  <pageMargins left="0.511805555555556" right="0.511805555555556" top="0.786805555555556" bottom="0.786805555555556" header="0.314583333333333" footer="0.314583333333333"/>
  <pageSetup paperSize="1" orientation="portrait" horizont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84"/>
  <sheetViews>
    <sheetView topLeftCell="N61" workbookViewId="0">
      <selection activeCell="R10" sqref="R10"/>
    </sheetView>
  </sheetViews>
  <sheetFormatPr defaultColWidth="9" defaultRowHeight="15"/>
  <cols>
    <col min="1" max="7" width="22.7142857142857" customWidth="1"/>
    <col min="8" max="8" width="45.7142857142857" customWidth="1"/>
    <col min="9" max="14" width="22.7142857142857" customWidth="1"/>
    <col min="15" max="17" width="22.7142857142857" style="1" customWidth="1"/>
    <col min="18" max="21" width="30.7142857142857" customWidth="1"/>
    <col min="22" max="22" width="25.8571428571429" customWidth="1"/>
    <col min="23" max="23" width="18.4285714285714" customWidth="1"/>
  </cols>
  <sheetData>
    <row r="1" ht="63.75" spans="1:23">
      <c r="A1" s="2" t="s">
        <v>874</v>
      </c>
      <c r="B1" s="2" t="s">
        <v>875</v>
      </c>
      <c r="C1" s="2" t="s">
        <v>876</v>
      </c>
      <c r="D1" s="2" t="s">
        <v>17</v>
      </c>
      <c r="E1" s="2" t="s">
        <v>18</v>
      </c>
      <c r="F1" s="2" t="s">
        <v>369</v>
      </c>
      <c r="G1" s="2" t="s">
        <v>518</v>
      </c>
      <c r="H1" s="2" t="s">
        <v>519</v>
      </c>
      <c r="I1" s="2" t="s">
        <v>520</v>
      </c>
      <c r="J1" s="2" t="s">
        <v>521</v>
      </c>
      <c r="K1" s="2" t="s">
        <v>877</v>
      </c>
      <c r="L1" s="2" t="s">
        <v>523</v>
      </c>
      <c r="M1" s="2" t="s">
        <v>524</v>
      </c>
      <c r="N1" s="2" t="s">
        <v>371</v>
      </c>
      <c r="O1" s="2" t="s">
        <v>36</v>
      </c>
      <c r="P1" s="2" t="s">
        <v>525</v>
      </c>
      <c r="Q1" s="49" t="s">
        <v>878</v>
      </c>
      <c r="R1" s="2" t="s">
        <v>879</v>
      </c>
      <c r="S1" s="2" t="s">
        <v>880</v>
      </c>
      <c r="T1" s="2" t="s">
        <v>881</v>
      </c>
      <c r="U1" s="2" t="s">
        <v>882</v>
      </c>
      <c r="V1" s="2" t="s">
        <v>883</v>
      </c>
      <c r="W1" s="2" t="s">
        <v>884</v>
      </c>
    </row>
    <row r="2" spans="1:23">
      <c r="A2" s="3" t="s">
        <v>532</v>
      </c>
      <c r="B2" s="4" t="s">
        <v>533</v>
      </c>
      <c r="C2" s="4" t="s">
        <v>533</v>
      </c>
      <c r="D2" s="5" t="s">
        <v>8</v>
      </c>
      <c r="E2" s="6" t="s">
        <v>46</v>
      </c>
      <c r="F2" s="7" t="s">
        <v>534</v>
      </c>
      <c r="G2" s="7" t="s">
        <v>535</v>
      </c>
      <c r="H2" s="8" t="s">
        <v>536</v>
      </c>
      <c r="I2" s="5" t="s">
        <v>885</v>
      </c>
      <c r="J2" s="25">
        <v>4</v>
      </c>
      <c r="K2" s="26">
        <v>1976</v>
      </c>
      <c r="L2" s="26">
        <v>1990</v>
      </c>
      <c r="M2" s="26" t="s">
        <v>538</v>
      </c>
      <c r="N2" s="4" t="s">
        <v>378</v>
      </c>
      <c r="O2" s="3" t="s">
        <v>58</v>
      </c>
      <c r="P2" s="3" t="s">
        <v>59</v>
      </c>
      <c r="Q2" s="50">
        <v>2</v>
      </c>
      <c r="R2" s="51">
        <v>34</v>
      </c>
      <c r="S2" s="51">
        <v>8</v>
      </c>
      <c r="T2" s="51">
        <v>1</v>
      </c>
      <c r="U2" s="51">
        <v>1.03</v>
      </c>
      <c r="V2" s="52">
        <f>S2*4*Q2*T2*U2</f>
        <v>65.92</v>
      </c>
      <c r="W2" s="53">
        <f>SUM(V2:V26)</f>
        <v>2033.32</v>
      </c>
    </row>
    <row r="3" spans="1:23">
      <c r="A3" s="3" t="s">
        <v>532</v>
      </c>
      <c r="B3" s="4" t="s">
        <v>539</v>
      </c>
      <c r="C3" s="4" t="s">
        <v>539</v>
      </c>
      <c r="D3" s="5" t="s">
        <v>8</v>
      </c>
      <c r="E3" s="6" t="s">
        <v>46</v>
      </c>
      <c r="F3" s="7" t="s">
        <v>534</v>
      </c>
      <c r="G3" s="7" t="s">
        <v>540</v>
      </c>
      <c r="H3" s="8" t="s">
        <v>541</v>
      </c>
      <c r="I3" s="5" t="s">
        <v>885</v>
      </c>
      <c r="J3" s="25">
        <v>6</v>
      </c>
      <c r="K3" s="26">
        <v>1992</v>
      </c>
      <c r="L3" s="26">
        <v>2002</v>
      </c>
      <c r="M3" s="26" t="s">
        <v>538</v>
      </c>
      <c r="N3" s="4" t="s">
        <v>378</v>
      </c>
      <c r="O3" s="3" t="s">
        <v>130</v>
      </c>
      <c r="P3" s="3" t="s">
        <v>133</v>
      </c>
      <c r="Q3" s="3">
        <v>4.5</v>
      </c>
      <c r="R3" s="51">
        <v>80</v>
      </c>
      <c r="S3" s="51">
        <v>19</v>
      </c>
      <c r="T3" s="51">
        <v>1</v>
      </c>
      <c r="U3" s="51">
        <v>1.12</v>
      </c>
      <c r="V3" s="52">
        <f t="shared" ref="V3:V4" si="0">S3*4*Q3*T3*U3</f>
        <v>383.04</v>
      </c>
      <c r="W3" s="53"/>
    </row>
    <row r="4" spans="1:23">
      <c r="A4" s="3" t="s">
        <v>532</v>
      </c>
      <c r="B4" s="4" t="s">
        <v>56</v>
      </c>
      <c r="C4" s="4" t="s">
        <v>542</v>
      </c>
      <c r="D4" s="5" t="s">
        <v>8</v>
      </c>
      <c r="E4" s="6" t="s">
        <v>46</v>
      </c>
      <c r="F4" s="7" t="s">
        <v>534</v>
      </c>
      <c r="G4" s="7" t="s">
        <v>543</v>
      </c>
      <c r="H4" s="8" t="s">
        <v>56</v>
      </c>
      <c r="I4" s="5" t="s">
        <v>885</v>
      </c>
      <c r="J4" s="25">
        <v>5</v>
      </c>
      <c r="K4" s="26">
        <v>1994</v>
      </c>
      <c r="L4" s="26">
        <v>2000</v>
      </c>
      <c r="M4" s="26" t="s">
        <v>538</v>
      </c>
      <c r="N4" s="4" t="s">
        <v>378</v>
      </c>
      <c r="O4" s="3" t="s">
        <v>58</v>
      </c>
      <c r="P4" s="3" t="s">
        <v>59</v>
      </c>
      <c r="Q4" s="50">
        <v>2</v>
      </c>
      <c r="R4" s="51">
        <v>89</v>
      </c>
      <c r="S4" s="51">
        <v>20</v>
      </c>
      <c r="T4" s="51">
        <v>1</v>
      </c>
      <c r="U4" s="51">
        <v>1.06</v>
      </c>
      <c r="V4" s="52">
        <f t="shared" si="0"/>
        <v>169.6</v>
      </c>
      <c r="W4" s="53"/>
    </row>
    <row r="5" spans="1:23">
      <c r="A5" s="3" t="s">
        <v>549</v>
      </c>
      <c r="B5" s="4" t="s">
        <v>550</v>
      </c>
      <c r="C5" s="4" t="s">
        <v>550</v>
      </c>
      <c r="D5" s="5" t="s">
        <v>8</v>
      </c>
      <c r="E5" s="6" t="s">
        <v>46</v>
      </c>
      <c r="F5" s="7" t="s">
        <v>534</v>
      </c>
      <c r="G5" s="7" t="s">
        <v>551</v>
      </c>
      <c r="H5" s="8" t="s">
        <v>552</v>
      </c>
      <c r="I5" s="5" t="s">
        <v>885</v>
      </c>
      <c r="J5" s="25">
        <v>4</v>
      </c>
      <c r="K5" s="27">
        <v>2009</v>
      </c>
      <c r="L5" s="26">
        <v>2009</v>
      </c>
      <c r="M5" s="26" t="s">
        <v>548</v>
      </c>
      <c r="N5" s="4" t="s">
        <v>378</v>
      </c>
      <c r="O5" s="3" t="s">
        <v>58</v>
      </c>
      <c r="P5" s="3" t="s">
        <v>72</v>
      </c>
      <c r="Q5" s="50">
        <v>2</v>
      </c>
      <c r="R5" s="51">
        <v>15</v>
      </c>
      <c r="S5" s="51">
        <v>3</v>
      </c>
      <c r="T5" s="51">
        <v>1</v>
      </c>
      <c r="U5" s="51">
        <v>1.03</v>
      </c>
      <c r="V5" s="52">
        <f>R5*Q5*T5</f>
        <v>30</v>
      </c>
      <c r="W5" s="53"/>
    </row>
    <row r="6" spans="1:23">
      <c r="A6" s="3" t="s">
        <v>549</v>
      </c>
      <c r="B6" s="4" t="s">
        <v>553</v>
      </c>
      <c r="C6" s="4" t="s">
        <v>553</v>
      </c>
      <c r="D6" s="5" t="s">
        <v>8</v>
      </c>
      <c r="E6" s="6" t="s">
        <v>46</v>
      </c>
      <c r="F6" s="7" t="s">
        <v>534</v>
      </c>
      <c r="G6" s="7" t="s">
        <v>554</v>
      </c>
      <c r="H6" s="8" t="s">
        <v>555</v>
      </c>
      <c r="I6" s="5" t="s">
        <v>885</v>
      </c>
      <c r="J6" s="25">
        <v>4</v>
      </c>
      <c r="K6" s="26">
        <v>1989</v>
      </c>
      <c r="L6" s="26">
        <v>2009</v>
      </c>
      <c r="M6" s="26" t="s">
        <v>548</v>
      </c>
      <c r="N6" s="4" t="s">
        <v>378</v>
      </c>
      <c r="O6" s="3" t="s">
        <v>58</v>
      </c>
      <c r="P6" s="3" t="s">
        <v>72</v>
      </c>
      <c r="Q6" s="50">
        <v>2</v>
      </c>
      <c r="R6" s="51">
        <v>40</v>
      </c>
      <c r="S6" s="51">
        <v>7</v>
      </c>
      <c r="T6" s="51">
        <v>1</v>
      </c>
      <c r="U6" s="51">
        <v>1.03</v>
      </c>
      <c r="V6" s="52">
        <f>R6*Q6*T6</f>
        <v>80</v>
      </c>
      <c r="W6" s="53"/>
    </row>
    <row r="7" spans="1:23">
      <c r="A7" s="3" t="s">
        <v>549</v>
      </c>
      <c r="B7" s="4" t="s">
        <v>556</v>
      </c>
      <c r="C7" s="4" t="s">
        <v>556</v>
      </c>
      <c r="D7" s="5" t="s">
        <v>8</v>
      </c>
      <c r="E7" s="6" t="s">
        <v>46</v>
      </c>
      <c r="F7" s="7" t="s">
        <v>534</v>
      </c>
      <c r="G7" s="7" t="s">
        <v>557</v>
      </c>
      <c r="H7" s="8" t="s">
        <v>556</v>
      </c>
      <c r="I7" s="5" t="s">
        <v>885</v>
      </c>
      <c r="J7" s="25">
        <v>5</v>
      </c>
      <c r="K7" s="26">
        <v>1989</v>
      </c>
      <c r="L7" s="26">
        <v>2002</v>
      </c>
      <c r="M7" s="26" t="s">
        <v>538</v>
      </c>
      <c r="N7" s="4" t="s">
        <v>378</v>
      </c>
      <c r="O7" s="3" t="s">
        <v>58</v>
      </c>
      <c r="P7" s="3" t="s">
        <v>72</v>
      </c>
      <c r="Q7" s="50">
        <v>2</v>
      </c>
      <c r="R7" s="51">
        <v>30</v>
      </c>
      <c r="S7" s="51">
        <v>11</v>
      </c>
      <c r="T7" s="51">
        <v>1</v>
      </c>
      <c r="U7" s="51">
        <v>1.06</v>
      </c>
      <c r="V7" s="52">
        <f>S7*4*Q7*T7*U7</f>
        <v>93.28</v>
      </c>
      <c r="W7" s="53"/>
    </row>
    <row r="8" spans="1:23">
      <c r="A8" s="3" t="s">
        <v>549</v>
      </c>
      <c r="B8" s="4" t="s">
        <v>558</v>
      </c>
      <c r="C8" s="4" t="s">
        <v>559</v>
      </c>
      <c r="D8" s="5" t="s">
        <v>8</v>
      </c>
      <c r="E8" s="6" t="s">
        <v>46</v>
      </c>
      <c r="F8" s="7" t="s">
        <v>534</v>
      </c>
      <c r="G8" s="7" t="s">
        <v>560</v>
      </c>
      <c r="H8" s="8" t="s">
        <v>549</v>
      </c>
      <c r="I8" s="5" t="s">
        <v>885</v>
      </c>
      <c r="J8" s="25">
        <v>4</v>
      </c>
      <c r="K8" s="26">
        <v>2001</v>
      </c>
      <c r="L8" s="26">
        <v>2011</v>
      </c>
      <c r="M8" s="26" t="s">
        <v>548</v>
      </c>
      <c r="N8" s="4" t="s">
        <v>378</v>
      </c>
      <c r="O8" s="3" t="s">
        <v>58</v>
      </c>
      <c r="P8" s="3" t="s">
        <v>72</v>
      </c>
      <c r="Q8" s="50">
        <v>2</v>
      </c>
      <c r="R8" s="51">
        <v>40</v>
      </c>
      <c r="S8" s="51">
        <v>7</v>
      </c>
      <c r="T8" s="51">
        <v>1</v>
      </c>
      <c r="U8" s="51">
        <v>1.03</v>
      </c>
      <c r="V8" s="52">
        <f>R8*Q8*T8</f>
        <v>80</v>
      </c>
      <c r="W8" s="53"/>
    </row>
    <row r="9" spans="1:23">
      <c r="A9" s="3" t="s">
        <v>561</v>
      </c>
      <c r="B9" s="4" t="s">
        <v>562</v>
      </c>
      <c r="C9" s="4" t="s">
        <v>562</v>
      </c>
      <c r="D9" s="5" t="s">
        <v>8</v>
      </c>
      <c r="E9" s="6" t="s">
        <v>46</v>
      </c>
      <c r="F9" s="7" t="s">
        <v>534</v>
      </c>
      <c r="G9" s="7" t="s">
        <v>563</v>
      </c>
      <c r="H9" s="8" t="s">
        <v>562</v>
      </c>
      <c r="I9" s="5" t="s">
        <v>885</v>
      </c>
      <c r="J9" s="25">
        <v>4</v>
      </c>
      <c r="K9" s="27">
        <v>1990</v>
      </c>
      <c r="L9" s="26">
        <v>2009</v>
      </c>
      <c r="M9" s="26" t="s">
        <v>548</v>
      </c>
      <c r="N9" s="4" t="s">
        <v>378</v>
      </c>
      <c r="O9" s="3" t="s">
        <v>130</v>
      </c>
      <c r="P9" s="3" t="s">
        <v>131</v>
      </c>
      <c r="Q9" s="3">
        <v>4.5</v>
      </c>
      <c r="R9" s="51">
        <v>27</v>
      </c>
      <c r="S9" s="51">
        <v>10</v>
      </c>
      <c r="T9" s="51">
        <v>1</v>
      </c>
      <c r="U9" s="51">
        <v>1.03</v>
      </c>
      <c r="V9" s="52">
        <f>R9*Q9*T9</f>
        <v>121.5</v>
      </c>
      <c r="W9" s="53"/>
    </row>
    <row r="10" spans="1:23">
      <c r="A10" s="3" t="s">
        <v>561</v>
      </c>
      <c r="B10" s="4" t="s">
        <v>564</v>
      </c>
      <c r="C10" s="4" t="s">
        <v>565</v>
      </c>
      <c r="D10" s="5" t="s">
        <v>8</v>
      </c>
      <c r="E10" s="6" t="s">
        <v>46</v>
      </c>
      <c r="F10" s="7" t="s">
        <v>534</v>
      </c>
      <c r="G10" s="7" t="s">
        <v>566</v>
      </c>
      <c r="H10" s="8" t="s">
        <v>567</v>
      </c>
      <c r="I10" s="5" t="s">
        <v>885</v>
      </c>
      <c r="J10" s="25">
        <v>6</v>
      </c>
      <c r="K10" s="27">
        <v>2002</v>
      </c>
      <c r="L10" s="26">
        <v>2007</v>
      </c>
      <c r="M10" s="26" t="s">
        <v>538</v>
      </c>
      <c r="N10" s="4" t="s">
        <v>378</v>
      </c>
      <c r="O10" s="3" t="s">
        <v>130</v>
      </c>
      <c r="P10" s="3" t="s">
        <v>131</v>
      </c>
      <c r="Q10" s="3">
        <v>4.5</v>
      </c>
      <c r="R10" s="51">
        <v>46</v>
      </c>
      <c r="S10" s="51">
        <v>8</v>
      </c>
      <c r="T10" s="51">
        <v>1</v>
      </c>
      <c r="U10" s="51">
        <v>1.12</v>
      </c>
      <c r="V10" s="52">
        <f>S10*4*Q10*T10*U10</f>
        <v>161.28</v>
      </c>
      <c r="W10" s="53"/>
    </row>
    <row r="11" spans="1:23">
      <c r="A11" s="3" t="s">
        <v>561</v>
      </c>
      <c r="B11" s="4" t="s">
        <v>568</v>
      </c>
      <c r="C11" s="4" t="s">
        <v>568</v>
      </c>
      <c r="D11" s="5" t="s">
        <v>8</v>
      </c>
      <c r="E11" s="6" t="s">
        <v>46</v>
      </c>
      <c r="F11" s="7" t="s">
        <v>534</v>
      </c>
      <c r="G11" s="7" t="s">
        <v>569</v>
      </c>
      <c r="H11" s="8" t="s">
        <v>568</v>
      </c>
      <c r="I11" s="5" t="s">
        <v>885</v>
      </c>
      <c r="J11" s="25">
        <v>4</v>
      </c>
      <c r="K11" s="26">
        <v>2006</v>
      </c>
      <c r="L11" s="26">
        <v>2011</v>
      </c>
      <c r="M11" s="26" t="s">
        <v>548</v>
      </c>
      <c r="N11" s="4" t="s">
        <v>378</v>
      </c>
      <c r="O11" s="3" t="s">
        <v>61</v>
      </c>
      <c r="P11" s="3" t="s">
        <v>95</v>
      </c>
      <c r="Q11" s="3">
        <v>1.5</v>
      </c>
      <c r="R11" s="51">
        <v>65</v>
      </c>
      <c r="S11" s="51">
        <v>19</v>
      </c>
      <c r="T11" s="51">
        <v>1</v>
      </c>
      <c r="U11" s="51">
        <v>1.03</v>
      </c>
      <c r="V11" s="52">
        <f t="shared" ref="V11:V22" si="1">R11*Q11*T11</f>
        <v>97.5</v>
      </c>
      <c r="W11" s="53"/>
    </row>
    <row r="12" spans="1:23">
      <c r="A12" s="3" t="s">
        <v>561</v>
      </c>
      <c r="B12" s="4" t="s">
        <v>570</v>
      </c>
      <c r="C12" s="4" t="s">
        <v>570</v>
      </c>
      <c r="D12" s="5" t="s">
        <v>8</v>
      </c>
      <c r="E12" s="6" t="s">
        <v>46</v>
      </c>
      <c r="F12" s="7" t="s">
        <v>534</v>
      </c>
      <c r="G12" s="7" t="s">
        <v>571</v>
      </c>
      <c r="H12" s="8" t="s">
        <v>572</v>
      </c>
      <c r="I12" s="5" t="s">
        <v>885</v>
      </c>
      <c r="J12" s="25">
        <v>5</v>
      </c>
      <c r="K12" s="26">
        <v>2010</v>
      </c>
      <c r="L12" s="26">
        <v>2014</v>
      </c>
      <c r="M12" s="26" t="s">
        <v>548</v>
      </c>
      <c r="N12" s="4" t="s">
        <v>378</v>
      </c>
      <c r="O12" s="3" t="s">
        <v>61</v>
      </c>
      <c r="P12" s="3" t="s">
        <v>95</v>
      </c>
      <c r="Q12" s="3">
        <v>1.5</v>
      </c>
      <c r="R12" s="51">
        <v>18</v>
      </c>
      <c r="S12" s="51">
        <v>1</v>
      </c>
      <c r="T12" s="51">
        <v>1</v>
      </c>
      <c r="U12" s="51">
        <v>1.06</v>
      </c>
      <c r="V12" s="52">
        <f t="shared" si="1"/>
        <v>27</v>
      </c>
      <c r="W12" s="53"/>
    </row>
    <row r="13" spans="1:23">
      <c r="A13" s="3" t="s">
        <v>561</v>
      </c>
      <c r="B13" s="4" t="s">
        <v>564</v>
      </c>
      <c r="C13" s="4" t="s">
        <v>564</v>
      </c>
      <c r="D13" s="5" t="s">
        <v>8</v>
      </c>
      <c r="E13" s="6" t="s">
        <v>46</v>
      </c>
      <c r="F13" s="7" t="s">
        <v>534</v>
      </c>
      <c r="G13" s="7" t="s">
        <v>573</v>
      </c>
      <c r="H13" s="8" t="s">
        <v>561</v>
      </c>
      <c r="I13" s="5" t="s">
        <v>885</v>
      </c>
      <c r="J13" s="25">
        <v>5</v>
      </c>
      <c r="K13" s="26">
        <v>2010</v>
      </c>
      <c r="L13" s="26">
        <v>2010</v>
      </c>
      <c r="M13" s="26" t="s">
        <v>548</v>
      </c>
      <c r="N13" s="4" t="s">
        <v>378</v>
      </c>
      <c r="O13" s="3" t="s">
        <v>130</v>
      </c>
      <c r="P13" s="3" t="s">
        <v>131</v>
      </c>
      <c r="Q13" s="3">
        <v>4.5</v>
      </c>
      <c r="R13" s="51">
        <v>37</v>
      </c>
      <c r="S13" s="51">
        <v>10</v>
      </c>
      <c r="T13" s="51">
        <v>1</v>
      </c>
      <c r="U13" s="51">
        <v>1.06</v>
      </c>
      <c r="V13" s="52">
        <f t="shared" si="1"/>
        <v>166.5</v>
      </c>
      <c r="W13" s="53"/>
    </row>
    <row r="14" spans="1:23">
      <c r="A14" s="3" t="s">
        <v>561</v>
      </c>
      <c r="B14" s="4" t="s">
        <v>574</v>
      </c>
      <c r="C14" s="4" t="s">
        <v>574</v>
      </c>
      <c r="D14" s="5" t="s">
        <v>8</v>
      </c>
      <c r="E14" s="6" t="s">
        <v>46</v>
      </c>
      <c r="F14" s="7" t="s">
        <v>534</v>
      </c>
      <c r="G14" s="7" t="s">
        <v>575</v>
      </c>
      <c r="H14" s="8" t="s">
        <v>574</v>
      </c>
      <c r="I14" s="5" t="s">
        <v>885</v>
      </c>
      <c r="J14" s="25">
        <v>4</v>
      </c>
      <c r="K14" s="26">
        <v>2010</v>
      </c>
      <c r="L14" s="26">
        <v>2017</v>
      </c>
      <c r="M14" s="26" t="s">
        <v>548</v>
      </c>
      <c r="N14" s="4" t="s">
        <v>378</v>
      </c>
      <c r="O14" s="3" t="s">
        <v>61</v>
      </c>
      <c r="P14" s="3" t="s">
        <v>95</v>
      </c>
      <c r="Q14" s="3">
        <v>1.5</v>
      </c>
      <c r="R14" s="51">
        <v>7</v>
      </c>
      <c r="S14" s="54">
        <v>0</v>
      </c>
      <c r="T14" s="51">
        <v>1</v>
      </c>
      <c r="U14" s="51">
        <v>1.03</v>
      </c>
      <c r="V14" s="52">
        <f t="shared" si="1"/>
        <v>10.5</v>
      </c>
      <c r="W14" s="53"/>
    </row>
    <row r="15" spans="1:23">
      <c r="A15" s="3" t="s">
        <v>581</v>
      </c>
      <c r="B15" s="4" t="s">
        <v>588</v>
      </c>
      <c r="C15" s="4" t="s">
        <v>588</v>
      </c>
      <c r="D15" s="5" t="s">
        <v>8</v>
      </c>
      <c r="E15" s="6" t="s">
        <v>46</v>
      </c>
      <c r="F15" s="7" t="s">
        <v>534</v>
      </c>
      <c r="G15" s="7" t="s">
        <v>591</v>
      </c>
      <c r="H15" s="8" t="s">
        <v>588</v>
      </c>
      <c r="I15" s="5" t="s">
        <v>885</v>
      </c>
      <c r="J15" s="25">
        <v>4</v>
      </c>
      <c r="K15" s="26">
        <v>1996</v>
      </c>
      <c r="L15" s="26">
        <v>2009</v>
      </c>
      <c r="M15" s="26" t="s">
        <v>548</v>
      </c>
      <c r="N15" s="4" t="s">
        <v>378</v>
      </c>
      <c r="O15" s="3" t="s">
        <v>58</v>
      </c>
      <c r="P15" s="3" t="s">
        <v>107</v>
      </c>
      <c r="Q15" s="50">
        <v>2</v>
      </c>
      <c r="R15" s="51">
        <v>24</v>
      </c>
      <c r="S15" s="51">
        <v>6</v>
      </c>
      <c r="T15" s="51">
        <v>1</v>
      </c>
      <c r="U15" s="51">
        <v>1.03</v>
      </c>
      <c r="V15" s="52">
        <f t="shared" si="1"/>
        <v>48</v>
      </c>
      <c r="W15" s="53"/>
    </row>
    <row r="16" spans="1:23">
      <c r="A16" s="3" t="s">
        <v>581</v>
      </c>
      <c r="B16" s="4" t="s">
        <v>582</v>
      </c>
      <c r="C16" s="4" t="s">
        <v>582</v>
      </c>
      <c r="D16" s="5" t="s">
        <v>8</v>
      </c>
      <c r="E16" s="6" t="s">
        <v>46</v>
      </c>
      <c r="F16" s="7" t="s">
        <v>534</v>
      </c>
      <c r="G16" s="7" t="s">
        <v>592</v>
      </c>
      <c r="H16" s="8" t="s">
        <v>582</v>
      </c>
      <c r="I16" s="5" t="s">
        <v>885</v>
      </c>
      <c r="J16" s="25">
        <v>4</v>
      </c>
      <c r="K16" s="27">
        <v>2000</v>
      </c>
      <c r="L16" s="26">
        <v>2017</v>
      </c>
      <c r="M16" s="26" t="s">
        <v>548</v>
      </c>
      <c r="N16" s="4" t="s">
        <v>378</v>
      </c>
      <c r="O16" s="3" t="s">
        <v>58</v>
      </c>
      <c r="P16" s="3" t="s">
        <v>107</v>
      </c>
      <c r="Q16" s="50">
        <v>2</v>
      </c>
      <c r="R16" s="51">
        <v>1</v>
      </c>
      <c r="S16" s="54">
        <v>1</v>
      </c>
      <c r="T16" s="51">
        <v>1</v>
      </c>
      <c r="U16" s="51">
        <v>1.03</v>
      </c>
      <c r="V16" s="52">
        <f t="shared" si="1"/>
        <v>2</v>
      </c>
      <c r="W16" s="53"/>
    </row>
    <row r="17" spans="1:23">
      <c r="A17" s="3" t="s">
        <v>581</v>
      </c>
      <c r="B17" s="4" t="s">
        <v>582</v>
      </c>
      <c r="C17" s="4" t="s">
        <v>582</v>
      </c>
      <c r="D17" s="5" t="s">
        <v>8</v>
      </c>
      <c r="E17" s="6" t="s">
        <v>46</v>
      </c>
      <c r="F17" s="7" t="s">
        <v>534</v>
      </c>
      <c r="G17" s="7" t="s">
        <v>886</v>
      </c>
      <c r="H17" s="8" t="s">
        <v>887</v>
      </c>
      <c r="I17" s="5" t="s">
        <v>885</v>
      </c>
      <c r="J17" s="25">
        <v>4</v>
      </c>
      <c r="K17" s="27">
        <v>2009</v>
      </c>
      <c r="L17" s="26">
        <v>2009</v>
      </c>
      <c r="M17" s="26" t="s">
        <v>548</v>
      </c>
      <c r="N17" s="4" t="s">
        <v>378</v>
      </c>
      <c r="O17" s="3" t="s">
        <v>58</v>
      </c>
      <c r="P17" s="3" t="s">
        <v>107</v>
      </c>
      <c r="Q17" s="50">
        <v>2</v>
      </c>
      <c r="R17" s="51">
        <v>56</v>
      </c>
      <c r="S17" s="51">
        <v>4</v>
      </c>
      <c r="T17" s="51">
        <v>1</v>
      </c>
      <c r="U17" s="51">
        <v>1.03</v>
      </c>
      <c r="V17" s="52">
        <f t="shared" si="1"/>
        <v>112</v>
      </c>
      <c r="W17" s="53"/>
    </row>
    <row r="18" spans="1:23">
      <c r="A18" s="3" t="s">
        <v>598</v>
      </c>
      <c r="B18" s="4" t="s">
        <v>599</v>
      </c>
      <c r="C18" s="4" t="s">
        <v>599</v>
      </c>
      <c r="D18" s="5" t="s">
        <v>8</v>
      </c>
      <c r="E18" s="6" t="s">
        <v>46</v>
      </c>
      <c r="F18" s="7" t="s">
        <v>534</v>
      </c>
      <c r="G18" s="7" t="s">
        <v>600</v>
      </c>
      <c r="H18" s="8" t="s">
        <v>599</v>
      </c>
      <c r="I18" s="5" t="s">
        <v>885</v>
      </c>
      <c r="J18" s="25">
        <v>4</v>
      </c>
      <c r="K18" s="26">
        <v>1994</v>
      </c>
      <c r="L18" s="26">
        <v>2016</v>
      </c>
      <c r="M18" s="26" t="s">
        <v>548</v>
      </c>
      <c r="N18" s="4" t="s">
        <v>378</v>
      </c>
      <c r="O18" s="3" t="s">
        <v>53</v>
      </c>
      <c r="P18" s="3" t="s">
        <v>138</v>
      </c>
      <c r="Q18" s="3">
        <v>1</v>
      </c>
      <c r="R18" s="51">
        <v>14</v>
      </c>
      <c r="S18" s="54">
        <v>0</v>
      </c>
      <c r="T18" s="51">
        <v>1</v>
      </c>
      <c r="U18" s="51">
        <v>1.03</v>
      </c>
      <c r="V18" s="52">
        <f t="shared" si="1"/>
        <v>14</v>
      </c>
      <c r="W18" s="53"/>
    </row>
    <row r="19" spans="1:23">
      <c r="A19" s="3" t="s">
        <v>598</v>
      </c>
      <c r="B19" s="4" t="s">
        <v>604</v>
      </c>
      <c r="C19" s="4" t="s">
        <v>604</v>
      </c>
      <c r="D19" s="5" t="s">
        <v>8</v>
      </c>
      <c r="E19" s="6" t="s">
        <v>46</v>
      </c>
      <c r="F19" s="7" t="s">
        <v>534</v>
      </c>
      <c r="G19" s="7" t="s">
        <v>605</v>
      </c>
      <c r="H19" s="8" t="s">
        <v>604</v>
      </c>
      <c r="I19" s="5" t="s">
        <v>885</v>
      </c>
      <c r="J19" s="25">
        <v>4</v>
      </c>
      <c r="K19" s="26">
        <v>2001</v>
      </c>
      <c r="L19" s="26">
        <v>2012</v>
      </c>
      <c r="M19" s="26" t="s">
        <v>548</v>
      </c>
      <c r="N19" s="4" t="s">
        <v>378</v>
      </c>
      <c r="O19" s="3" t="s">
        <v>58</v>
      </c>
      <c r="P19" s="3" t="s">
        <v>107</v>
      </c>
      <c r="Q19" s="50">
        <v>2</v>
      </c>
      <c r="R19" s="51">
        <v>36</v>
      </c>
      <c r="S19" s="51">
        <v>6</v>
      </c>
      <c r="T19" s="51">
        <v>1</v>
      </c>
      <c r="U19" s="51">
        <v>1.03</v>
      </c>
      <c r="V19" s="52">
        <f t="shared" si="1"/>
        <v>72</v>
      </c>
      <c r="W19" s="53"/>
    </row>
    <row r="20" spans="1:23">
      <c r="A20" s="3" t="s">
        <v>615</v>
      </c>
      <c r="B20" s="4" t="s">
        <v>619</v>
      </c>
      <c r="C20" s="4" t="s">
        <v>619</v>
      </c>
      <c r="D20" s="5" t="s">
        <v>8</v>
      </c>
      <c r="E20" s="6" t="s">
        <v>46</v>
      </c>
      <c r="F20" s="7" t="s">
        <v>534</v>
      </c>
      <c r="G20" s="7" t="s">
        <v>620</v>
      </c>
      <c r="H20" s="8" t="s">
        <v>621</v>
      </c>
      <c r="I20" s="5" t="s">
        <v>885</v>
      </c>
      <c r="J20" s="25">
        <v>4</v>
      </c>
      <c r="K20" s="27">
        <v>2001</v>
      </c>
      <c r="L20" s="26">
        <v>2011</v>
      </c>
      <c r="M20" s="26" t="s">
        <v>548</v>
      </c>
      <c r="N20" s="4" t="s">
        <v>378</v>
      </c>
      <c r="O20" s="3" t="s">
        <v>53</v>
      </c>
      <c r="P20" s="3" t="s">
        <v>54</v>
      </c>
      <c r="Q20" s="3">
        <v>1</v>
      </c>
      <c r="R20" s="51">
        <v>24</v>
      </c>
      <c r="S20" s="51">
        <v>4</v>
      </c>
      <c r="T20" s="51">
        <v>1</v>
      </c>
      <c r="U20" s="51">
        <v>1.03</v>
      </c>
      <c r="V20" s="52">
        <f t="shared" si="1"/>
        <v>24</v>
      </c>
      <c r="W20" s="53"/>
    </row>
    <row r="21" spans="1:23">
      <c r="A21" s="3" t="s">
        <v>632</v>
      </c>
      <c r="B21" s="4" t="s">
        <v>636</v>
      </c>
      <c r="C21" s="4" t="s">
        <v>636</v>
      </c>
      <c r="D21" s="5" t="s">
        <v>8</v>
      </c>
      <c r="E21" s="6" t="s">
        <v>46</v>
      </c>
      <c r="F21" s="7" t="s">
        <v>534</v>
      </c>
      <c r="G21" s="7" t="s">
        <v>637</v>
      </c>
      <c r="H21" s="8" t="s">
        <v>636</v>
      </c>
      <c r="I21" s="5" t="s">
        <v>885</v>
      </c>
      <c r="J21" s="25">
        <v>3</v>
      </c>
      <c r="K21" s="26">
        <v>2003</v>
      </c>
      <c r="L21" s="26">
        <v>2016</v>
      </c>
      <c r="M21" s="26" t="s">
        <v>548</v>
      </c>
      <c r="N21" s="4" t="s">
        <v>378</v>
      </c>
      <c r="O21" s="3" t="s">
        <v>58</v>
      </c>
      <c r="P21" s="3" t="s">
        <v>101</v>
      </c>
      <c r="Q21" s="50">
        <v>2</v>
      </c>
      <c r="R21" s="51">
        <v>14</v>
      </c>
      <c r="S21" s="54">
        <v>0</v>
      </c>
      <c r="T21" s="51">
        <v>1</v>
      </c>
      <c r="U21" s="51">
        <v>1</v>
      </c>
      <c r="V21" s="52">
        <f t="shared" si="1"/>
        <v>28</v>
      </c>
      <c r="W21" s="53"/>
    </row>
    <row r="22" spans="1:23">
      <c r="A22" s="3" t="s">
        <v>632</v>
      </c>
      <c r="B22" s="4" t="s">
        <v>633</v>
      </c>
      <c r="C22" s="4" t="s">
        <v>633</v>
      </c>
      <c r="D22" s="5" t="s">
        <v>8</v>
      </c>
      <c r="E22" s="6" t="s">
        <v>46</v>
      </c>
      <c r="F22" s="7" t="s">
        <v>534</v>
      </c>
      <c r="G22" s="7" t="s">
        <v>888</v>
      </c>
      <c r="H22" s="8" t="s">
        <v>635</v>
      </c>
      <c r="I22" s="5" t="s">
        <v>885</v>
      </c>
      <c r="J22" s="25">
        <v>4</v>
      </c>
      <c r="K22" s="26">
        <v>2016</v>
      </c>
      <c r="L22" s="26">
        <v>2016</v>
      </c>
      <c r="M22" s="26" t="s">
        <v>548</v>
      </c>
      <c r="N22" s="4" t="s">
        <v>378</v>
      </c>
      <c r="O22" s="3" t="s">
        <v>58</v>
      </c>
      <c r="P22" s="3" t="s">
        <v>101</v>
      </c>
      <c r="Q22" s="50">
        <v>2</v>
      </c>
      <c r="R22" s="51">
        <v>10</v>
      </c>
      <c r="S22" s="54">
        <v>0</v>
      </c>
      <c r="T22" s="51">
        <v>1</v>
      </c>
      <c r="U22" s="51">
        <v>1.03</v>
      </c>
      <c r="V22" s="52">
        <f t="shared" si="1"/>
        <v>20</v>
      </c>
      <c r="W22" s="53"/>
    </row>
    <row r="23" spans="1:23">
      <c r="A23" s="3" t="s">
        <v>638</v>
      </c>
      <c r="B23" s="4" t="s">
        <v>639</v>
      </c>
      <c r="C23" s="4" t="s">
        <v>639</v>
      </c>
      <c r="D23" s="5" t="s">
        <v>8</v>
      </c>
      <c r="E23" s="6" t="s">
        <v>46</v>
      </c>
      <c r="F23" s="7" t="s">
        <v>534</v>
      </c>
      <c r="G23" s="7" t="s">
        <v>642</v>
      </c>
      <c r="H23" s="8" t="s">
        <v>639</v>
      </c>
      <c r="I23" s="5" t="s">
        <v>885</v>
      </c>
      <c r="J23" s="25">
        <v>4</v>
      </c>
      <c r="K23" s="26">
        <v>1993</v>
      </c>
      <c r="L23" s="26">
        <v>2003</v>
      </c>
      <c r="M23" s="26" t="s">
        <v>538</v>
      </c>
      <c r="N23" s="4" t="s">
        <v>378</v>
      </c>
      <c r="O23" s="3" t="s">
        <v>53</v>
      </c>
      <c r="P23" s="3" t="s">
        <v>119</v>
      </c>
      <c r="Q23" s="3">
        <v>1</v>
      </c>
      <c r="R23" s="51">
        <v>29</v>
      </c>
      <c r="S23" s="51">
        <v>10</v>
      </c>
      <c r="T23" s="51">
        <v>1</v>
      </c>
      <c r="U23" s="51">
        <v>1.03</v>
      </c>
      <c r="V23" s="52">
        <f t="shared" ref="V23:V24" si="2">S23*4*Q23*T23*U23</f>
        <v>41.2</v>
      </c>
      <c r="W23" s="53"/>
    </row>
    <row r="24" spans="1:23">
      <c r="A24" s="3" t="s">
        <v>638</v>
      </c>
      <c r="B24" s="4" t="s">
        <v>643</v>
      </c>
      <c r="C24" s="4" t="s">
        <v>643</v>
      </c>
      <c r="D24" s="5" t="s">
        <v>8</v>
      </c>
      <c r="E24" s="6" t="s">
        <v>46</v>
      </c>
      <c r="F24" s="7" t="s">
        <v>534</v>
      </c>
      <c r="G24" s="7" t="s">
        <v>644</v>
      </c>
      <c r="H24" s="8" t="s">
        <v>645</v>
      </c>
      <c r="I24" s="5" t="s">
        <v>885</v>
      </c>
      <c r="J24" s="25">
        <v>5</v>
      </c>
      <c r="K24" s="26">
        <v>2001</v>
      </c>
      <c r="L24" s="26">
        <v>2003</v>
      </c>
      <c r="M24" s="26" t="s">
        <v>538</v>
      </c>
      <c r="N24" s="4" t="s">
        <v>378</v>
      </c>
      <c r="O24" s="3" t="s">
        <v>53</v>
      </c>
      <c r="P24" s="3" t="s">
        <v>119</v>
      </c>
      <c r="Q24" s="3">
        <v>1</v>
      </c>
      <c r="R24" s="51">
        <v>66</v>
      </c>
      <c r="S24" s="51">
        <v>10</v>
      </c>
      <c r="T24" s="51">
        <v>1</v>
      </c>
      <c r="U24" s="51">
        <v>1.06</v>
      </c>
      <c r="V24" s="52">
        <f t="shared" si="2"/>
        <v>42.4</v>
      </c>
      <c r="W24" s="53"/>
    </row>
    <row r="25" spans="1:23">
      <c r="A25" s="3" t="s">
        <v>649</v>
      </c>
      <c r="B25" s="4" t="s">
        <v>650</v>
      </c>
      <c r="C25" s="4" t="s">
        <v>650</v>
      </c>
      <c r="D25" s="5" t="s">
        <v>8</v>
      </c>
      <c r="E25" s="6" t="s">
        <v>46</v>
      </c>
      <c r="F25" s="7" t="s">
        <v>534</v>
      </c>
      <c r="G25" s="7" t="s">
        <v>651</v>
      </c>
      <c r="H25" s="8" t="s">
        <v>650</v>
      </c>
      <c r="I25" s="5" t="s">
        <v>885</v>
      </c>
      <c r="J25" s="25">
        <v>5</v>
      </c>
      <c r="K25" s="26">
        <v>2001</v>
      </c>
      <c r="L25" s="26">
        <v>2013</v>
      </c>
      <c r="M25" s="26" t="s">
        <v>548</v>
      </c>
      <c r="N25" s="4" t="s">
        <v>378</v>
      </c>
      <c r="O25" s="3" t="s">
        <v>58</v>
      </c>
      <c r="P25" s="3" t="s">
        <v>72</v>
      </c>
      <c r="Q25" s="50">
        <v>2</v>
      </c>
      <c r="R25" s="51">
        <v>16</v>
      </c>
      <c r="S25" s="51">
        <v>5</v>
      </c>
      <c r="T25" s="51">
        <v>1</v>
      </c>
      <c r="U25" s="51">
        <v>1.06</v>
      </c>
      <c r="V25" s="52">
        <f>R25*Q25*T25</f>
        <v>32</v>
      </c>
      <c r="W25" s="53"/>
    </row>
    <row r="26" spans="1:23">
      <c r="A26" s="3" t="s">
        <v>649</v>
      </c>
      <c r="B26" s="4" t="s">
        <v>652</v>
      </c>
      <c r="C26" s="4" t="s">
        <v>653</v>
      </c>
      <c r="D26" s="5" t="s">
        <v>8</v>
      </c>
      <c r="E26" s="6" t="s">
        <v>46</v>
      </c>
      <c r="F26" s="7" t="s">
        <v>534</v>
      </c>
      <c r="G26" s="7" t="s">
        <v>654</v>
      </c>
      <c r="H26" s="8" t="s">
        <v>655</v>
      </c>
      <c r="I26" s="5" t="s">
        <v>885</v>
      </c>
      <c r="J26" s="25">
        <v>7</v>
      </c>
      <c r="K26" s="26">
        <v>2002</v>
      </c>
      <c r="L26" s="26">
        <v>2007</v>
      </c>
      <c r="M26" s="26" t="s">
        <v>538</v>
      </c>
      <c r="N26" s="4" t="s">
        <v>378</v>
      </c>
      <c r="O26" s="3" t="s">
        <v>61</v>
      </c>
      <c r="P26" s="3" t="s">
        <v>74</v>
      </c>
      <c r="Q26" s="3">
        <v>1.5</v>
      </c>
      <c r="R26" s="51">
        <v>85</v>
      </c>
      <c r="S26" s="51">
        <v>15</v>
      </c>
      <c r="T26" s="51">
        <v>1</v>
      </c>
      <c r="U26" s="51">
        <v>1.24</v>
      </c>
      <c r="V26" s="52">
        <f>S26*4*Q26*T26*U26</f>
        <v>111.6</v>
      </c>
      <c r="W26" s="53"/>
    </row>
    <row r="27" spans="1:23">
      <c r="A27" s="9" t="s">
        <v>615</v>
      </c>
      <c r="B27" s="9" t="s">
        <v>50</v>
      </c>
      <c r="C27" s="9" t="s">
        <v>50</v>
      </c>
      <c r="D27" s="10" t="s">
        <v>9</v>
      </c>
      <c r="E27" s="11" t="s">
        <v>46</v>
      </c>
      <c r="F27" s="12" t="s">
        <v>534</v>
      </c>
      <c r="G27" s="13" t="s">
        <v>660</v>
      </c>
      <c r="H27" s="14" t="s">
        <v>50</v>
      </c>
      <c r="I27" s="10" t="s">
        <v>885</v>
      </c>
      <c r="J27" s="28">
        <v>4</v>
      </c>
      <c r="K27" s="29">
        <v>2010</v>
      </c>
      <c r="L27" s="30">
        <v>2014</v>
      </c>
      <c r="M27" s="31" t="s">
        <v>548</v>
      </c>
      <c r="N27" s="32" t="s">
        <v>378</v>
      </c>
      <c r="O27" s="33" t="s">
        <v>53</v>
      </c>
      <c r="P27" s="33" t="s">
        <v>54</v>
      </c>
      <c r="Q27" s="55">
        <v>1</v>
      </c>
      <c r="R27" s="56">
        <v>31</v>
      </c>
      <c r="S27" s="56">
        <v>1</v>
      </c>
      <c r="T27" s="57">
        <v>1</v>
      </c>
      <c r="U27" s="57">
        <v>1.03</v>
      </c>
      <c r="V27" s="58">
        <f>R27*Q27*T27</f>
        <v>31</v>
      </c>
      <c r="W27" s="59">
        <f>SUM(V27:V52)</f>
        <v>2342.54</v>
      </c>
    </row>
    <row r="28" spans="1:23">
      <c r="A28" s="9" t="s">
        <v>532</v>
      </c>
      <c r="B28" s="9" t="s">
        <v>56</v>
      </c>
      <c r="C28" s="9" t="s">
        <v>56</v>
      </c>
      <c r="D28" s="10" t="s">
        <v>9</v>
      </c>
      <c r="E28" s="11" t="s">
        <v>46</v>
      </c>
      <c r="F28" s="12" t="s">
        <v>534</v>
      </c>
      <c r="G28" s="13" t="s">
        <v>661</v>
      </c>
      <c r="H28" s="14" t="s">
        <v>56</v>
      </c>
      <c r="I28" s="10" t="s">
        <v>885</v>
      </c>
      <c r="J28" s="28">
        <v>6</v>
      </c>
      <c r="K28" s="29">
        <v>1995</v>
      </c>
      <c r="L28" s="30">
        <v>1999</v>
      </c>
      <c r="M28" s="31" t="s">
        <v>538</v>
      </c>
      <c r="N28" s="32" t="s">
        <v>378</v>
      </c>
      <c r="O28" s="33" t="s">
        <v>58</v>
      </c>
      <c r="P28" s="33" t="s">
        <v>59</v>
      </c>
      <c r="Q28" s="55">
        <v>2</v>
      </c>
      <c r="R28" s="56">
        <v>73</v>
      </c>
      <c r="S28" s="56">
        <v>15</v>
      </c>
      <c r="T28" s="57">
        <v>1</v>
      </c>
      <c r="U28" s="57">
        <v>1.12</v>
      </c>
      <c r="V28" s="58">
        <f>S28*4*Q28*T28*U28</f>
        <v>134.4</v>
      </c>
      <c r="W28" s="59"/>
    </row>
    <row r="29" spans="1:23">
      <c r="A29" s="9" t="s">
        <v>561</v>
      </c>
      <c r="B29" s="9" t="s">
        <v>578</v>
      </c>
      <c r="C29" s="9" t="s">
        <v>578</v>
      </c>
      <c r="D29" s="10" t="s">
        <v>9</v>
      </c>
      <c r="E29" s="11" t="s">
        <v>46</v>
      </c>
      <c r="F29" s="12" t="s">
        <v>534</v>
      </c>
      <c r="G29" s="13" t="s">
        <v>662</v>
      </c>
      <c r="H29" s="14" t="s">
        <v>663</v>
      </c>
      <c r="I29" s="10" t="s">
        <v>885</v>
      </c>
      <c r="J29" s="28">
        <v>5</v>
      </c>
      <c r="K29" s="29">
        <v>2002</v>
      </c>
      <c r="L29" s="30">
        <v>2012</v>
      </c>
      <c r="M29" s="31" t="s">
        <v>548</v>
      </c>
      <c r="N29" s="32" t="s">
        <v>378</v>
      </c>
      <c r="O29" s="33" t="s">
        <v>58</v>
      </c>
      <c r="P29" s="33" t="s">
        <v>104</v>
      </c>
      <c r="Q29" s="55">
        <v>2</v>
      </c>
      <c r="R29" s="56">
        <v>31</v>
      </c>
      <c r="S29" s="56">
        <v>14</v>
      </c>
      <c r="T29" s="57">
        <v>1</v>
      </c>
      <c r="U29" s="57">
        <v>1.06</v>
      </c>
      <c r="V29" s="58">
        <f>R29*Q29*T29</f>
        <v>62</v>
      </c>
      <c r="W29" s="59"/>
    </row>
    <row r="30" spans="1:23">
      <c r="A30" s="9" t="s">
        <v>549</v>
      </c>
      <c r="B30" s="9" t="s">
        <v>667</v>
      </c>
      <c r="C30" s="9" t="s">
        <v>667</v>
      </c>
      <c r="D30" s="10" t="s">
        <v>9</v>
      </c>
      <c r="E30" s="11" t="s">
        <v>46</v>
      </c>
      <c r="F30" s="12" t="s">
        <v>534</v>
      </c>
      <c r="G30" s="13" t="s">
        <v>668</v>
      </c>
      <c r="H30" s="14" t="s">
        <v>669</v>
      </c>
      <c r="I30" s="10" t="s">
        <v>885</v>
      </c>
      <c r="J30" s="28">
        <v>4</v>
      </c>
      <c r="K30" s="34">
        <v>2005</v>
      </c>
      <c r="L30" s="34">
        <v>2009</v>
      </c>
      <c r="M30" s="31" t="s">
        <v>548</v>
      </c>
      <c r="N30" s="32" t="s">
        <v>378</v>
      </c>
      <c r="O30" s="33" t="s">
        <v>58</v>
      </c>
      <c r="P30" s="33" t="s">
        <v>72</v>
      </c>
      <c r="Q30" s="55">
        <v>2</v>
      </c>
      <c r="R30" s="56">
        <v>53</v>
      </c>
      <c r="S30" s="56">
        <v>15</v>
      </c>
      <c r="T30" s="57">
        <v>1</v>
      </c>
      <c r="U30" s="57">
        <v>1.03</v>
      </c>
      <c r="V30" s="58">
        <f>R30*Q30*T30</f>
        <v>106</v>
      </c>
      <c r="W30" s="59"/>
    </row>
    <row r="31" spans="1:23">
      <c r="A31" s="9" t="s">
        <v>649</v>
      </c>
      <c r="B31" s="9" t="s">
        <v>650</v>
      </c>
      <c r="C31" s="9" t="s">
        <v>650</v>
      </c>
      <c r="D31" s="10" t="s">
        <v>9</v>
      </c>
      <c r="E31" s="11" t="s">
        <v>46</v>
      </c>
      <c r="F31" s="12" t="s">
        <v>534</v>
      </c>
      <c r="G31" s="15" t="s">
        <v>670</v>
      </c>
      <c r="H31" s="11" t="s">
        <v>671</v>
      </c>
      <c r="I31" s="10" t="s">
        <v>885</v>
      </c>
      <c r="J31" s="28">
        <v>4</v>
      </c>
      <c r="K31" s="35">
        <v>2013</v>
      </c>
      <c r="L31" s="35">
        <v>2016</v>
      </c>
      <c r="M31" s="31" t="s">
        <v>548</v>
      </c>
      <c r="N31" s="33" t="s">
        <v>378</v>
      </c>
      <c r="O31" s="33" t="s">
        <v>58</v>
      </c>
      <c r="P31" s="33" t="s">
        <v>72</v>
      </c>
      <c r="Q31" s="60">
        <v>2</v>
      </c>
      <c r="R31" s="61">
        <v>15</v>
      </c>
      <c r="S31" s="61">
        <v>0</v>
      </c>
      <c r="T31" s="57">
        <v>1</v>
      </c>
      <c r="U31" s="57">
        <v>1.03</v>
      </c>
      <c r="V31" s="58">
        <f>R31*Q31*T31</f>
        <v>30</v>
      </c>
      <c r="W31" s="59"/>
    </row>
    <row r="32" spans="1:23">
      <c r="A32" s="9" t="s">
        <v>532</v>
      </c>
      <c r="B32" s="9" t="s">
        <v>533</v>
      </c>
      <c r="C32" s="9" t="s">
        <v>672</v>
      </c>
      <c r="D32" s="10" t="s">
        <v>9</v>
      </c>
      <c r="E32" s="11" t="s">
        <v>46</v>
      </c>
      <c r="F32" s="12" t="s">
        <v>534</v>
      </c>
      <c r="G32" s="13" t="s">
        <v>673</v>
      </c>
      <c r="H32" s="14" t="s">
        <v>672</v>
      </c>
      <c r="I32" s="10" t="s">
        <v>885</v>
      </c>
      <c r="J32" s="28">
        <v>5</v>
      </c>
      <c r="K32" s="34">
        <v>2009</v>
      </c>
      <c r="L32" s="34">
        <v>2010</v>
      </c>
      <c r="M32" s="31" t="s">
        <v>548</v>
      </c>
      <c r="N32" s="32" t="s">
        <v>378</v>
      </c>
      <c r="O32" s="33" t="s">
        <v>58</v>
      </c>
      <c r="P32" s="33" t="s">
        <v>59</v>
      </c>
      <c r="Q32" s="55">
        <v>2</v>
      </c>
      <c r="R32" s="56">
        <v>35</v>
      </c>
      <c r="S32" s="56">
        <v>17</v>
      </c>
      <c r="T32" s="57">
        <v>1</v>
      </c>
      <c r="U32" s="57">
        <v>1.06</v>
      </c>
      <c r="V32" s="58">
        <f>R32*Q32*T32</f>
        <v>70</v>
      </c>
      <c r="W32" s="59"/>
    </row>
    <row r="33" spans="1:23">
      <c r="A33" s="9" t="s">
        <v>549</v>
      </c>
      <c r="B33" s="9" t="s">
        <v>676</v>
      </c>
      <c r="C33" s="9" t="s">
        <v>676</v>
      </c>
      <c r="D33" s="10" t="s">
        <v>9</v>
      </c>
      <c r="E33" s="11" t="s">
        <v>46</v>
      </c>
      <c r="F33" s="12" t="s">
        <v>534</v>
      </c>
      <c r="G33" s="13" t="s">
        <v>677</v>
      </c>
      <c r="H33" s="14" t="s">
        <v>678</v>
      </c>
      <c r="I33" s="10" t="s">
        <v>885</v>
      </c>
      <c r="J33" s="28">
        <v>5</v>
      </c>
      <c r="K33" s="34">
        <v>1987</v>
      </c>
      <c r="L33" s="34">
        <v>1999</v>
      </c>
      <c r="M33" s="31" t="s">
        <v>538</v>
      </c>
      <c r="N33" s="32" t="s">
        <v>378</v>
      </c>
      <c r="O33" s="33" t="s">
        <v>58</v>
      </c>
      <c r="P33" s="33" t="s">
        <v>72</v>
      </c>
      <c r="Q33" s="55">
        <v>2</v>
      </c>
      <c r="R33" s="56">
        <v>58</v>
      </c>
      <c r="S33" s="56">
        <v>12</v>
      </c>
      <c r="T33" s="57">
        <v>1</v>
      </c>
      <c r="U33" s="57">
        <v>1.06</v>
      </c>
      <c r="V33" s="58">
        <f>S33*4*Q33*T33*U33</f>
        <v>101.76</v>
      </c>
      <c r="W33" s="59"/>
    </row>
    <row r="34" spans="1:23">
      <c r="A34" s="9" t="s">
        <v>561</v>
      </c>
      <c r="B34" s="9" t="s">
        <v>564</v>
      </c>
      <c r="C34" s="9" t="s">
        <v>681</v>
      </c>
      <c r="D34" s="10" t="s">
        <v>9</v>
      </c>
      <c r="E34" s="11" t="s">
        <v>46</v>
      </c>
      <c r="F34" s="12" t="s">
        <v>534</v>
      </c>
      <c r="G34" s="13" t="s">
        <v>682</v>
      </c>
      <c r="H34" s="14" t="s">
        <v>561</v>
      </c>
      <c r="I34" s="10" t="s">
        <v>885</v>
      </c>
      <c r="J34" s="28">
        <v>5</v>
      </c>
      <c r="K34" s="34">
        <v>2002</v>
      </c>
      <c r="L34" s="34">
        <v>2010</v>
      </c>
      <c r="M34" s="31" t="s">
        <v>548</v>
      </c>
      <c r="N34" s="32" t="s">
        <v>378</v>
      </c>
      <c r="O34" s="33" t="s">
        <v>130</v>
      </c>
      <c r="P34" s="33" t="s">
        <v>131</v>
      </c>
      <c r="Q34" s="55">
        <v>4.5</v>
      </c>
      <c r="R34" s="56">
        <v>41</v>
      </c>
      <c r="S34" s="56">
        <v>11</v>
      </c>
      <c r="T34" s="57">
        <v>1</v>
      </c>
      <c r="U34" s="57">
        <v>1.06</v>
      </c>
      <c r="V34" s="58">
        <f>R34*Q34*T34</f>
        <v>184.5</v>
      </c>
      <c r="W34" s="59"/>
    </row>
    <row r="35" spans="1:23">
      <c r="A35" s="9" t="s">
        <v>561</v>
      </c>
      <c r="B35" s="9" t="s">
        <v>578</v>
      </c>
      <c r="C35" s="9" t="s">
        <v>578</v>
      </c>
      <c r="D35" s="10" t="s">
        <v>9</v>
      </c>
      <c r="E35" s="11" t="s">
        <v>46</v>
      </c>
      <c r="F35" s="12" t="s">
        <v>534</v>
      </c>
      <c r="G35" s="13" t="s">
        <v>683</v>
      </c>
      <c r="H35" s="14" t="s">
        <v>580</v>
      </c>
      <c r="I35" s="10" t="s">
        <v>885</v>
      </c>
      <c r="J35" s="28">
        <v>5</v>
      </c>
      <c r="K35" s="34">
        <v>1999</v>
      </c>
      <c r="L35" s="34">
        <v>2006</v>
      </c>
      <c r="M35" s="31" t="s">
        <v>538</v>
      </c>
      <c r="N35" s="32" t="s">
        <v>378</v>
      </c>
      <c r="O35" s="33" t="s">
        <v>58</v>
      </c>
      <c r="P35" s="33" t="s">
        <v>104</v>
      </c>
      <c r="Q35" s="55">
        <v>2</v>
      </c>
      <c r="R35" s="56">
        <v>50</v>
      </c>
      <c r="S35" s="56">
        <v>10</v>
      </c>
      <c r="T35" s="57">
        <v>1</v>
      </c>
      <c r="U35" s="57">
        <v>1.06</v>
      </c>
      <c r="V35" s="58">
        <f t="shared" ref="V35:V36" si="3">S35*4*Q35*T35*U35</f>
        <v>84.8</v>
      </c>
      <c r="W35" s="59"/>
    </row>
    <row r="36" spans="1:23">
      <c r="A36" s="9" t="s">
        <v>549</v>
      </c>
      <c r="B36" s="9" t="s">
        <v>667</v>
      </c>
      <c r="C36" s="9" t="s">
        <v>667</v>
      </c>
      <c r="D36" s="10" t="s">
        <v>9</v>
      </c>
      <c r="E36" s="11" t="s">
        <v>46</v>
      </c>
      <c r="F36" s="12" t="s">
        <v>534</v>
      </c>
      <c r="G36" s="13" t="s">
        <v>688</v>
      </c>
      <c r="H36" s="14" t="s">
        <v>689</v>
      </c>
      <c r="I36" s="10" t="s">
        <v>885</v>
      </c>
      <c r="J36" s="28">
        <v>6</v>
      </c>
      <c r="K36" s="34">
        <v>1991</v>
      </c>
      <c r="L36" s="34">
        <v>1992</v>
      </c>
      <c r="M36" s="31" t="s">
        <v>538</v>
      </c>
      <c r="N36" s="32" t="s">
        <v>378</v>
      </c>
      <c r="O36" s="33" t="s">
        <v>58</v>
      </c>
      <c r="P36" s="33" t="s">
        <v>72</v>
      </c>
      <c r="Q36" s="55">
        <v>2</v>
      </c>
      <c r="R36" s="56">
        <v>53</v>
      </c>
      <c r="S36" s="56">
        <v>10</v>
      </c>
      <c r="T36" s="57">
        <v>1</v>
      </c>
      <c r="U36" s="57">
        <v>1.12</v>
      </c>
      <c r="V36" s="58">
        <f t="shared" si="3"/>
        <v>89.6</v>
      </c>
      <c r="W36" s="59"/>
    </row>
    <row r="37" spans="1:23">
      <c r="A37" s="9" t="s">
        <v>615</v>
      </c>
      <c r="B37" s="9" t="s">
        <v>625</v>
      </c>
      <c r="C37" s="9" t="s">
        <v>690</v>
      </c>
      <c r="D37" s="10" t="s">
        <v>9</v>
      </c>
      <c r="E37" s="11" t="s">
        <v>46</v>
      </c>
      <c r="F37" s="12" t="s">
        <v>534</v>
      </c>
      <c r="G37" s="13" t="s">
        <v>691</v>
      </c>
      <c r="H37" s="14" t="s">
        <v>625</v>
      </c>
      <c r="I37" s="10" t="s">
        <v>885</v>
      </c>
      <c r="J37" s="28">
        <v>4</v>
      </c>
      <c r="K37" s="34">
        <v>1995</v>
      </c>
      <c r="L37" s="34">
        <v>2010</v>
      </c>
      <c r="M37" s="31" t="s">
        <v>548</v>
      </c>
      <c r="N37" s="32" t="s">
        <v>378</v>
      </c>
      <c r="O37" s="33" t="s">
        <v>53</v>
      </c>
      <c r="P37" s="33" t="s">
        <v>54</v>
      </c>
      <c r="Q37" s="55">
        <v>1</v>
      </c>
      <c r="R37" s="56">
        <v>20</v>
      </c>
      <c r="S37" s="56">
        <v>4</v>
      </c>
      <c r="T37" s="57">
        <v>1</v>
      </c>
      <c r="U37" s="57">
        <v>1.03</v>
      </c>
      <c r="V37" s="58">
        <f>R37*Q37*T37</f>
        <v>20</v>
      </c>
      <c r="W37" s="59"/>
    </row>
    <row r="38" spans="1:23">
      <c r="A38" s="9" t="s">
        <v>598</v>
      </c>
      <c r="B38" s="9" t="s">
        <v>599</v>
      </c>
      <c r="C38" s="9" t="s">
        <v>599</v>
      </c>
      <c r="D38" s="10" t="s">
        <v>9</v>
      </c>
      <c r="E38" s="11" t="s">
        <v>46</v>
      </c>
      <c r="F38" s="12" t="s">
        <v>534</v>
      </c>
      <c r="G38" s="13" t="s">
        <v>692</v>
      </c>
      <c r="H38" s="14" t="s">
        <v>599</v>
      </c>
      <c r="I38" s="10" t="s">
        <v>885</v>
      </c>
      <c r="J38" s="28">
        <v>4</v>
      </c>
      <c r="K38" s="34">
        <v>1990</v>
      </c>
      <c r="L38" s="34">
        <v>2007</v>
      </c>
      <c r="M38" s="31" t="s">
        <v>538</v>
      </c>
      <c r="N38" s="32" t="s">
        <v>378</v>
      </c>
      <c r="O38" s="33" t="s">
        <v>53</v>
      </c>
      <c r="P38" s="33" t="s">
        <v>138</v>
      </c>
      <c r="Q38" s="55">
        <v>1</v>
      </c>
      <c r="R38" s="56">
        <v>120</v>
      </c>
      <c r="S38" s="56">
        <v>26</v>
      </c>
      <c r="T38" s="57">
        <v>1</v>
      </c>
      <c r="U38" s="57">
        <v>1.03</v>
      </c>
      <c r="V38" s="58">
        <f>S38*4*Q38*T38*U38</f>
        <v>107.12</v>
      </c>
      <c r="W38" s="59"/>
    </row>
    <row r="39" spans="1:23">
      <c r="A39" s="9" t="s">
        <v>561</v>
      </c>
      <c r="B39" s="9" t="s">
        <v>568</v>
      </c>
      <c r="C39" s="9" t="s">
        <v>568</v>
      </c>
      <c r="D39" s="10" t="s">
        <v>9</v>
      </c>
      <c r="E39" s="11" t="s">
        <v>46</v>
      </c>
      <c r="F39" s="12" t="s">
        <v>534</v>
      </c>
      <c r="G39" s="13" t="s">
        <v>569</v>
      </c>
      <c r="H39" s="14" t="s">
        <v>693</v>
      </c>
      <c r="I39" s="10" t="s">
        <v>885</v>
      </c>
      <c r="J39" s="28">
        <v>4</v>
      </c>
      <c r="K39" s="34">
        <v>2005</v>
      </c>
      <c r="L39" s="34">
        <v>2011</v>
      </c>
      <c r="M39" s="31" t="s">
        <v>548</v>
      </c>
      <c r="N39" s="32" t="s">
        <v>378</v>
      </c>
      <c r="O39" s="33" t="s">
        <v>61</v>
      </c>
      <c r="P39" s="33" t="s">
        <v>95</v>
      </c>
      <c r="Q39" s="55">
        <v>1.5</v>
      </c>
      <c r="R39" s="56">
        <v>0</v>
      </c>
      <c r="S39" s="56">
        <v>13</v>
      </c>
      <c r="T39" s="57">
        <v>1</v>
      </c>
      <c r="U39" s="57">
        <v>1.03</v>
      </c>
      <c r="V39" s="58">
        <f>R39*Q39*T39</f>
        <v>0</v>
      </c>
      <c r="W39" s="59"/>
    </row>
    <row r="40" spans="1:23">
      <c r="A40" s="9" t="s">
        <v>649</v>
      </c>
      <c r="B40" s="9" t="s">
        <v>652</v>
      </c>
      <c r="C40" s="9" t="s">
        <v>653</v>
      </c>
      <c r="D40" s="10" t="s">
        <v>9</v>
      </c>
      <c r="E40" s="11" t="s">
        <v>46</v>
      </c>
      <c r="F40" s="12" t="s">
        <v>534</v>
      </c>
      <c r="G40" s="13" t="s">
        <v>694</v>
      </c>
      <c r="H40" s="14" t="s">
        <v>695</v>
      </c>
      <c r="I40" s="10" t="s">
        <v>885</v>
      </c>
      <c r="J40" s="28">
        <v>4</v>
      </c>
      <c r="K40" s="34">
        <v>2003</v>
      </c>
      <c r="L40" s="34">
        <v>2009</v>
      </c>
      <c r="M40" s="31" t="s">
        <v>548</v>
      </c>
      <c r="N40" s="32" t="s">
        <v>378</v>
      </c>
      <c r="O40" s="33" t="s">
        <v>61</v>
      </c>
      <c r="P40" s="33" t="s">
        <v>74</v>
      </c>
      <c r="Q40" s="55">
        <v>1.5</v>
      </c>
      <c r="R40" s="56">
        <v>58</v>
      </c>
      <c r="S40" s="56">
        <v>8</v>
      </c>
      <c r="T40" s="57">
        <v>1</v>
      </c>
      <c r="U40" s="57">
        <v>1.03</v>
      </c>
      <c r="V40" s="58">
        <f>R40*Q40*T40</f>
        <v>87</v>
      </c>
      <c r="W40" s="59"/>
    </row>
    <row r="41" spans="1:23">
      <c r="A41" s="9" t="s">
        <v>561</v>
      </c>
      <c r="B41" s="9" t="s">
        <v>574</v>
      </c>
      <c r="C41" s="9" t="s">
        <v>574</v>
      </c>
      <c r="D41" s="10" t="s">
        <v>9</v>
      </c>
      <c r="E41" s="11" t="s">
        <v>46</v>
      </c>
      <c r="F41" s="12" t="s">
        <v>534</v>
      </c>
      <c r="G41" s="13" t="s">
        <v>696</v>
      </c>
      <c r="H41" s="14" t="s">
        <v>574</v>
      </c>
      <c r="I41" s="10" t="s">
        <v>885</v>
      </c>
      <c r="J41" s="28">
        <v>5</v>
      </c>
      <c r="K41" s="34">
        <v>2003</v>
      </c>
      <c r="L41" s="34">
        <v>2011</v>
      </c>
      <c r="M41" s="31" t="s">
        <v>548</v>
      </c>
      <c r="N41" s="32" t="s">
        <v>378</v>
      </c>
      <c r="O41" s="33" t="s">
        <v>61</v>
      </c>
      <c r="P41" s="33" t="s">
        <v>95</v>
      </c>
      <c r="Q41" s="55">
        <v>1.5</v>
      </c>
      <c r="R41" s="56">
        <v>45</v>
      </c>
      <c r="S41" s="56">
        <v>10</v>
      </c>
      <c r="T41" s="57">
        <v>1</v>
      </c>
      <c r="U41" s="57">
        <v>1.06</v>
      </c>
      <c r="V41" s="58">
        <f>R41*Q41*T41</f>
        <v>67.5</v>
      </c>
      <c r="W41" s="59"/>
    </row>
    <row r="42" spans="1:23">
      <c r="A42" s="9" t="s">
        <v>632</v>
      </c>
      <c r="B42" s="9" t="s">
        <v>702</v>
      </c>
      <c r="C42" s="9" t="s">
        <v>702</v>
      </c>
      <c r="D42" s="10" t="s">
        <v>9</v>
      </c>
      <c r="E42" s="11" t="s">
        <v>46</v>
      </c>
      <c r="F42" s="12" t="s">
        <v>534</v>
      </c>
      <c r="G42" s="13" t="s">
        <v>703</v>
      </c>
      <c r="H42" s="14" t="s">
        <v>702</v>
      </c>
      <c r="I42" s="10" t="s">
        <v>885</v>
      </c>
      <c r="J42" s="28">
        <v>6</v>
      </c>
      <c r="K42" s="34">
        <v>1990</v>
      </c>
      <c r="L42" s="34">
        <v>2000</v>
      </c>
      <c r="M42" s="31" t="s">
        <v>538</v>
      </c>
      <c r="N42" s="32" t="s">
        <v>378</v>
      </c>
      <c r="O42" s="33" t="s">
        <v>58</v>
      </c>
      <c r="P42" s="33" t="s">
        <v>101</v>
      </c>
      <c r="Q42" s="60">
        <v>2</v>
      </c>
      <c r="R42" s="56">
        <v>83</v>
      </c>
      <c r="S42" s="56">
        <v>22</v>
      </c>
      <c r="T42" s="57">
        <v>1</v>
      </c>
      <c r="U42" s="57">
        <v>1.12</v>
      </c>
      <c r="V42" s="58">
        <f>S42*4*Q42*T42*U42</f>
        <v>197.12</v>
      </c>
      <c r="W42" s="59"/>
    </row>
    <row r="43" spans="1:23">
      <c r="A43" s="9" t="s">
        <v>581</v>
      </c>
      <c r="B43" s="9" t="s">
        <v>588</v>
      </c>
      <c r="C43" s="9" t="s">
        <v>707</v>
      </c>
      <c r="D43" s="10" t="s">
        <v>9</v>
      </c>
      <c r="E43" s="11" t="s">
        <v>46</v>
      </c>
      <c r="F43" s="12" t="s">
        <v>534</v>
      </c>
      <c r="G43" s="13" t="s">
        <v>708</v>
      </c>
      <c r="H43" s="14" t="s">
        <v>588</v>
      </c>
      <c r="I43" s="10" t="s">
        <v>885</v>
      </c>
      <c r="J43" s="28">
        <v>5</v>
      </c>
      <c r="K43" s="34">
        <v>1997</v>
      </c>
      <c r="L43" s="34">
        <v>2008</v>
      </c>
      <c r="M43" s="31" t="s">
        <v>548</v>
      </c>
      <c r="N43" s="32" t="s">
        <v>378</v>
      </c>
      <c r="O43" s="33" t="s">
        <v>58</v>
      </c>
      <c r="P43" s="33" t="s">
        <v>107</v>
      </c>
      <c r="Q43" s="60">
        <v>2</v>
      </c>
      <c r="R43" s="56">
        <v>39</v>
      </c>
      <c r="S43" s="56">
        <v>7</v>
      </c>
      <c r="T43" s="57">
        <v>1</v>
      </c>
      <c r="U43" s="57">
        <v>1.06</v>
      </c>
      <c r="V43" s="58">
        <f>R43*Q43*T43</f>
        <v>78</v>
      </c>
      <c r="W43" s="59"/>
    </row>
    <row r="44" spans="1:23">
      <c r="A44" s="9" t="s">
        <v>532</v>
      </c>
      <c r="B44" s="9" t="s">
        <v>56</v>
      </c>
      <c r="C44" s="9" t="s">
        <v>56</v>
      </c>
      <c r="D44" s="10" t="s">
        <v>9</v>
      </c>
      <c r="E44" s="11" t="s">
        <v>46</v>
      </c>
      <c r="F44" s="12" t="s">
        <v>534</v>
      </c>
      <c r="G44" s="13" t="s">
        <v>709</v>
      </c>
      <c r="H44" s="14" t="s">
        <v>710</v>
      </c>
      <c r="I44" s="10" t="s">
        <v>885</v>
      </c>
      <c r="J44" s="28">
        <v>5</v>
      </c>
      <c r="K44" s="34">
        <v>2002</v>
      </c>
      <c r="L44" s="34">
        <v>2005</v>
      </c>
      <c r="M44" s="31" t="s">
        <v>538</v>
      </c>
      <c r="N44" s="32" t="s">
        <v>378</v>
      </c>
      <c r="O44" s="33" t="s">
        <v>58</v>
      </c>
      <c r="P44" s="33" t="s">
        <v>59</v>
      </c>
      <c r="Q44" s="55">
        <v>2</v>
      </c>
      <c r="R44" s="56">
        <v>37</v>
      </c>
      <c r="S44" s="56">
        <v>7</v>
      </c>
      <c r="T44" s="57">
        <v>1</v>
      </c>
      <c r="U44" s="57">
        <v>1.06</v>
      </c>
      <c r="V44" s="58">
        <f>S44*4*Q44*T44*U44</f>
        <v>59.36</v>
      </c>
      <c r="W44" s="59"/>
    </row>
    <row r="45" spans="1:23">
      <c r="A45" s="9" t="s">
        <v>598</v>
      </c>
      <c r="B45" s="9" t="s">
        <v>604</v>
      </c>
      <c r="C45" s="9" t="s">
        <v>604</v>
      </c>
      <c r="D45" s="10" t="s">
        <v>9</v>
      </c>
      <c r="E45" s="11" t="s">
        <v>46</v>
      </c>
      <c r="F45" s="12" t="s">
        <v>534</v>
      </c>
      <c r="G45" s="13" t="s">
        <v>711</v>
      </c>
      <c r="H45" s="14" t="s">
        <v>604</v>
      </c>
      <c r="I45" s="10" t="s">
        <v>885</v>
      </c>
      <c r="J45" s="28">
        <v>5</v>
      </c>
      <c r="K45" s="34">
        <v>1998</v>
      </c>
      <c r="L45" s="34">
        <v>2008</v>
      </c>
      <c r="M45" s="31" t="s">
        <v>548</v>
      </c>
      <c r="N45" s="32" t="s">
        <v>378</v>
      </c>
      <c r="O45" s="33" t="s">
        <v>58</v>
      </c>
      <c r="P45" s="33" t="s">
        <v>107</v>
      </c>
      <c r="Q45" s="60">
        <v>2</v>
      </c>
      <c r="R45" s="56">
        <v>36</v>
      </c>
      <c r="S45" s="56">
        <v>10</v>
      </c>
      <c r="T45" s="57">
        <v>1</v>
      </c>
      <c r="U45" s="57">
        <v>1.06</v>
      </c>
      <c r="V45" s="58">
        <f t="shared" ref="V45:V50" si="4">R45*Q45*T45</f>
        <v>72</v>
      </c>
      <c r="W45" s="59"/>
    </row>
    <row r="46" spans="1:23">
      <c r="A46" s="9" t="s">
        <v>598</v>
      </c>
      <c r="B46" s="9" t="s">
        <v>609</v>
      </c>
      <c r="C46" s="9" t="s">
        <v>609</v>
      </c>
      <c r="D46" s="10" t="s">
        <v>9</v>
      </c>
      <c r="E46" s="11" t="s">
        <v>46</v>
      </c>
      <c r="F46" s="12" t="s">
        <v>534</v>
      </c>
      <c r="G46" s="13" t="s">
        <v>712</v>
      </c>
      <c r="H46" s="14" t="s">
        <v>609</v>
      </c>
      <c r="I46" s="10" t="s">
        <v>885</v>
      </c>
      <c r="J46" s="28">
        <v>4</v>
      </c>
      <c r="K46" s="34">
        <v>2004</v>
      </c>
      <c r="L46" s="34">
        <v>2015</v>
      </c>
      <c r="M46" s="31" t="s">
        <v>548</v>
      </c>
      <c r="N46" s="32" t="s">
        <v>378</v>
      </c>
      <c r="O46" s="33" t="s">
        <v>53</v>
      </c>
      <c r="P46" s="33" t="s">
        <v>83</v>
      </c>
      <c r="Q46" s="55">
        <v>1</v>
      </c>
      <c r="R46" s="56">
        <v>36</v>
      </c>
      <c r="S46" s="56">
        <v>0</v>
      </c>
      <c r="T46" s="57">
        <v>1</v>
      </c>
      <c r="U46" s="57">
        <v>1.03</v>
      </c>
      <c r="V46" s="58">
        <f t="shared" si="4"/>
        <v>36</v>
      </c>
      <c r="W46" s="59"/>
    </row>
    <row r="47" spans="1:23">
      <c r="A47" s="9" t="s">
        <v>638</v>
      </c>
      <c r="B47" s="9" t="s">
        <v>639</v>
      </c>
      <c r="C47" s="9" t="s">
        <v>639</v>
      </c>
      <c r="D47" s="10" t="s">
        <v>9</v>
      </c>
      <c r="E47" s="11" t="s">
        <v>46</v>
      </c>
      <c r="F47" s="12" t="s">
        <v>534</v>
      </c>
      <c r="G47" s="13" t="s">
        <v>713</v>
      </c>
      <c r="H47" s="14" t="s">
        <v>639</v>
      </c>
      <c r="I47" s="10" t="s">
        <v>885</v>
      </c>
      <c r="J47" s="28">
        <v>5</v>
      </c>
      <c r="K47" s="34">
        <v>1997</v>
      </c>
      <c r="L47" s="34">
        <v>2011</v>
      </c>
      <c r="M47" s="31" t="s">
        <v>548</v>
      </c>
      <c r="N47" s="32" t="s">
        <v>378</v>
      </c>
      <c r="O47" s="33" t="s">
        <v>53</v>
      </c>
      <c r="P47" s="33" t="s">
        <v>119</v>
      </c>
      <c r="Q47" s="55">
        <v>1</v>
      </c>
      <c r="R47" s="56">
        <v>80</v>
      </c>
      <c r="S47" s="56">
        <v>11</v>
      </c>
      <c r="T47" s="57">
        <v>1</v>
      </c>
      <c r="U47" s="57">
        <v>1.06</v>
      </c>
      <c r="V47" s="58">
        <f t="shared" si="4"/>
        <v>80</v>
      </c>
      <c r="W47" s="59"/>
    </row>
    <row r="48" spans="1:23">
      <c r="A48" s="9" t="s">
        <v>581</v>
      </c>
      <c r="B48" s="9" t="s">
        <v>585</v>
      </c>
      <c r="C48" s="9" t="s">
        <v>585</v>
      </c>
      <c r="D48" s="10" t="s">
        <v>9</v>
      </c>
      <c r="E48" s="11" t="s">
        <v>46</v>
      </c>
      <c r="F48" s="12" t="s">
        <v>534</v>
      </c>
      <c r="G48" s="13" t="s">
        <v>714</v>
      </c>
      <c r="H48" s="14" t="s">
        <v>585</v>
      </c>
      <c r="I48" s="10" t="s">
        <v>885</v>
      </c>
      <c r="J48" s="28">
        <v>5</v>
      </c>
      <c r="K48" s="34">
        <v>1998</v>
      </c>
      <c r="L48" s="34">
        <v>2010</v>
      </c>
      <c r="M48" s="31" t="s">
        <v>548</v>
      </c>
      <c r="N48" s="32" t="s">
        <v>378</v>
      </c>
      <c r="O48" s="33" t="s">
        <v>61</v>
      </c>
      <c r="P48" s="33" t="s">
        <v>74</v>
      </c>
      <c r="Q48" s="55">
        <v>1.5</v>
      </c>
      <c r="R48" s="56">
        <v>41</v>
      </c>
      <c r="S48" s="56">
        <v>8</v>
      </c>
      <c r="T48" s="57">
        <v>1</v>
      </c>
      <c r="U48" s="57">
        <v>1.06</v>
      </c>
      <c r="V48" s="58">
        <f t="shared" si="4"/>
        <v>61.5</v>
      </c>
      <c r="W48" s="59"/>
    </row>
    <row r="49" spans="1:23">
      <c r="A49" s="9" t="s">
        <v>561</v>
      </c>
      <c r="B49" s="9" t="s">
        <v>715</v>
      </c>
      <c r="C49" s="9" t="s">
        <v>715</v>
      </c>
      <c r="D49" s="10" t="s">
        <v>9</v>
      </c>
      <c r="E49" s="11" t="s">
        <v>46</v>
      </c>
      <c r="F49" s="12" t="s">
        <v>534</v>
      </c>
      <c r="G49" s="13" t="s">
        <v>716</v>
      </c>
      <c r="H49" s="14" t="s">
        <v>717</v>
      </c>
      <c r="I49" s="10" t="s">
        <v>885</v>
      </c>
      <c r="J49" s="28">
        <v>4</v>
      </c>
      <c r="K49" s="34">
        <v>2007</v>
      </c>
      <c r="L49" s="34">
        <v>2015</v>
      </c>
      <c r="M49" s="31" t="s">
        <v>548</v>
      </c>
      <c r="N49" s="32" t="s">
        <v>378</v>
      </c>
      <c r="O49" s="33" t="s">
        <v>130</v>
      </c>
      <c r="P49" s="33" t="s">
        <v>133</v>
      </c>
      <c r="Q49" s="55">
        <v>4.5</v>
      </c>
      <c r="R49" s="56">
        <v>16</v>
      </c>
      <c r="S49" s="56">
        <v>0</v>
      </c>
      <c r="T49" s="57">
        <v>1</v>
      </c>
      <c r="U49" s="57">
        <v>1.03</v>
      </c>
      <c r="V49" s="58">
        <f t="shared" si="4"/>
        <v>72</v>
      </c>
      <c r="W49" s="59"/>
    </row>
    <row r="50" spans="1:23">
      <c r="A50" s="9" t="s">
        <v>598</v>
      </c>
      <c r="B50" s="9" t="s">
        <v>606</v>
      </c>
      <c r="C50" s="9" t="s">
        <v>606</v>
      </c>
      <c r="D50" s="10" t="s">
        <v>9</v>
      </c>
      <c r="E50" s="11" t="s">
        <v>46</v>
      </c>
      <c r="F50" s="12" t="s">
        <v>534</v>
      </c>
      <c r="G50" s="13" t="s">
        <v>720</v>
      </c>
      <c r="H50" s="14" t="s">
        <v>606</v>
      </c>
      <c r="I50" s="10" t="s">
        <v>885</v>
      </c>
      <c r="J50" s="28">
        <v>4</v>
      </c>
      <c r="K50" s="34">
        <v>2006</v>
      </c>
      <c r="L50" s="34">
        <v>2015</v>
      </c>
      <c r="M50" s="31" t="s">
        <v>548</v>
      </c>
      <c r="N50" s="32" t="s">
        <v>378</v>
      </c>
      <c r="O50" s="33" t="s">
        <v>53</v>
      </c>
      <c r="P50" s="33" t="s">
        <v>141</v>
      </c>
      <c r="Q50" s="55">
        <v>1</v>
      </c>
      <c r="R50" s="56">
        <v>36</v>
      </c>
      <c r="S50" s="56">
        <v>0</v>
      </c>
      <c r="T50" s="57">
        <v>1</v>
      </c>
      <c r="U50" s="57">
        <v>1.03</v>
      </c>
      <c r="V50" s="58">
        <f t="shared" si="4"/>
        <v>36</v>
      </c>
      <c r="W50" s="59"/>
    </row>
    <row r="51" spans="1:23">
      <c r="A51" s="9" t="s">
        <v>581</v>
      </c>
      <c r="B51" s="9" t="s">
        <v>582</v>
      </c>
      <c r="C51" s="9" t="s">
        <v>582</v>
      </c>
      <c r="D51" s="10" t="s">
        <v>9</v>
      </c>
      <c r="E51" s="11" t="s">
        <v>46</v>
      </c>
      <c r="F51" s="12" t="s">
        <v>534</v>
      </c>
      <c r="G51" s="13" t="s">
        <v>721</v>
      </c>
      <c r="H51" s="14" t="s">
        <v>582</v>
      </c>
      <c r="I51" s="10" t="s">
        <v>885</v>
      </c>
      <c r="J51" s="28">
        <v>6</v>
      </c>
      <c r="K51" s="34">
        <v>1987</v>
      </c>
      <c r="L51" s="34">
        <v>2001</v>
      </c>
      <c r="M51" s="31" t="s">
        <v>538</v>
      </c>
      <c r="N51" s="32" t="s">
        <v>378</v>
      </c>
      <c r="O51" s="33" t="s">
        <v>58</v>
      </c>
      <c r="P51" s="33" t="s">
        <v>107</v>
      </c>
      <c r="Q51" s="60">
        <v>2</v>
      </c>
      <c r="R51" s="56">
        <v>88</v>
      </c>
      <c r="S51" s="56">
        <v>17</v>
      </c>
      <c r="T51" s="57">
        <v>1</v>
      </c>
      <c r="U51" s="57">
        <v>1.12</v>
      </c>
      <c r="V51" s="58">
        <f t="shared" ref="V51:V52" si="5">S51*4*Q51*T51*U51</f>
        <v>152.32</v>
      </c>
      <c r="W51" s="59"/>
    </row>
    <row r="52" spans="1:23">
      <c r="A52" s="9" t="s">
        <v>532</v>
      </c>
      <c r="B52" s="9" t="s">
        <v>722</v>
      </c>
      <c r="C52" s="9" t="s">
        <v>722</v>
      </c>
      <c r="D52" s="10" t="s">
        <v>9</v>
      </c>
      <c r="E52" s="11" t="s">
        <v>46</v>
      </c>
      <c r="F52" s="12" t="s">
        <v>534</v>
      </c>
      <c r="G52" s="13" t="s">
        <v>723</v>
      </c>
      <c r="H52" s="14" t="s">
        <v>722</v>
      </c>
      <c r="I52" s="10" t="s">
        <v>885</v>
      </c>
      <c r="J52" s="36">
        <v>6</v>
      </c>
      <c r="K52" s="34">
        <v>1993</v>
      </c>
      <c r="L52" s="34">
        <v>1999</v>
      </c>
      <c r="M52" s="31" t="s">
        <v>538</v>
      </c>
      <c r="N52" s="32" t="s">
        <v>378</v>
      </c>
      <c r="O52" s="33" t="s">
        <v>130</v>
      </c>
      <c r="P52" s="33" t="s">
        <v>133</v>
      </c>
      <c r="Q52" s="55">
        <v>4.5</v>
      </c>
      <c r="R52" s="56">
        <v>72</v>
      </c>
      <c r="S52" s="56">
        <v>16</v>
      </c>
      <c r="T52" s="57">
        <v>1</v>
      </c>
      <c r="U52" s="57">
        <v>1.12</v>
      </c>
      <c r="V52" s="58">
        <f t="shared" si="5"/>
        <v>322.56</v>
      </c>
      <c r="W52" s="59"/>
    </row>
    <row r="53" spans="1:23">
      <c r="A53" s="16" t="s">
        <v>532</v>
      </c>
      <c r="B53" s="16" t="s">
        <v>56</v>
      </c>
      <c r="C53" s="16" t="s">
        <v>56</v>
      </c>
      <c r="D53" s="17" t="s">
        <v>10</v>
      </c>
      <c r="E53" s="18" t="s">
        <v>741</v>
      </c>
      <c r="F53" s="19" t="s">
        <v>534</v>
      </c>
      <c r="G53" s="19" t="s">
        <v>742</v>
      </c>
      <c r="H53" s="18" t="s">
        <v>56</v>
      </c>
      <c r="I53" s="17" t="s">
        <v>885</v>
      </c>
      <c r="J53" s="37">
        <v>5</v>
      </c>
      <c r="K53" s="38">
        <v>2003</v>
      </c>
      <c r="L53" s="39">
        <v>2012</v>
      </c>
      <c r="M53" s="40" t="s">
        <v>548</v>
      </c>
      <c r="N53" s="41" t="s">
        <v>378</v>
      </c>
      <c r="O53" s="16" t="s">
        <v>58</v>
      </c>
      <c r="P53" s="16" t="s">
        <v>59</v>
      </c>
      <c r="Q53" s="62">
        <v>2</v>
      </c>
      <c r="R53" s="63">
        <v>29</v>
      </c>
      <c r="S53" s="63">
        <v>5</v>
      </c>
      <c r="T53" s="64">
        <v>1</v>
      </c>
      <c r="U53" s="64">
        <v>1.06</v>
      </c>
      <c r="V53" s="65">
        <f t="shared" ref="V53:V64" si="6">R53*Q53*T53</f>
        <v>58</v>
      </c>
      <c r="W53" s="66">
        <f>SUM(V53:V62)</f>
        <v>660</v>
      </c>
    </row>
    <row r="54" spans="1:23">
      <c r="A54" s="16" t="s">
        <v>532</v>
      </c>
      <c r="B54" s="16" t="s">
        <v>533</v>
      </c>
      <c r="C54" s="16" t="s">
        <v>533</v>
      </c>
      <c r="D54" s="17" t="s">
        <v>10</v>
      </c>
      <c r="E54" s="18" t="s">
        <v>741</v>
      </c>
      <c r="F54" s="19" t="s">
        <v>534</v>
      </c>
      <c r="G54" s="19" t="s">
        <v>746</v>
      </c>
      <c r="H54" s="18" t="s">
        <v>533</v>
      </c>
      <c r="I54" s="17" t="s">
        <v>885</v>
      </c>
      <c r="J54" s="37">
        <v>4</v>
      </c>
      <c r="K54" s="38">
        <v>2003</v>
      </c>
      <c r="L54" s="39">
        <v>2015</v>
      </c>
      <c r="M54" s="40" t="s">
        <v>548</v>
      </c>
      <c r="N54" s="41" t="s">
        <v>378</v>
      </c>
      <c r="O54" s="16" t="s">
        <v>58</v>
      </c>
      <c r="P54" s="16" t="s">
        <v>59</v>
      </c>
      <c r="Q54" s="62">
        <v>2</v>
      </c>
      <c r="R54" s="63">
        <v>17</v>
      </c>
      <c r="S54" s="63">
        <v>0</v>
      </c>
      <c r="T54" s="64">
        <v>1</v>
      </c>
      <c r="U54" s="64">
        <v>1.03</v>
      </c>
      <c r="V54" s="65">
        <f t="shared" si="6"/>
        <v>34</v>
      </c>
      <c r="W54" s="66"/>
    </row>
    <row r="55" spans="1:23">
      <c r="A55" s="16" t="s">
        <v>581</v>
      </c>
      <c r="B55" s="16" t="s">
        <v>588</v>
      </c>
      <c r="C55" s="16" t="s">
        <v>588</v>
      </c>
      <c r="D55" s="17" t="s">
        <v>10</v>
      </c>
      <c r="E55" s="18" t="s">
        <v>741</v>
      </c>
      <c r="F55" s="19" t="s">
        <v>534</v>
      </c>
      <c r="G55" s="19" t="s">
        <v>747</v>
      </c>
      <c r="H55" s="18" t="s">
        <v>748</v>
      </c>
      <c r="I55" s="17" t="s">
        <v>885</v>
      </c>
      <c r="J55" s="37">
        <v>4</v>
      </c>
      <c r="K55" s="38">
        <v>2003</v>
      </c>
      <c r="L55" s="39">
        <v>2009</v>
      </c>
      <c r="M55" s="40" t="s">
        <v>548</v>
      </c>
      <c r="N55" s="41" t="s">
        <v>378</v>
      </c>
      <c r="O55" s="16" t="s">
        <v>58</v>
      </c>
      <c r="P55" s="16" t="s">
        <v>107</v>
      </c>
      <c r="Q55" s="67">
        <v>2</v>
      </c>
      <c r="R55" s="63">
        <v>27</v>
      </c>
      <c r="S55" s="63">
        <v>2</v>
      </c>
      <c r="T55" s="64">
        <v>1</v>
      </c>
      <c r="U55" s="64">
        <v>1.03</v>
      </c>
      <c r="V55" s="65">
        <f t="shared" si="6"/>
        <v>54</v>
      </c>
      <c r="W55" s="66"/>
    </row>
    <row r="56" spans="1:23">
      <c r="A56" s="16" t="s">
        <v>649</v>
      </c>
      <c r="B56" s="16" t="s">
        <v>656</v>
      </c>
      <c r="C56" s="16" t="s">
        <v>752</v>
      </c>
      <c r="D56" s="17" t="s">
        <v>10</v>
      </c>
      <c r="E56" s="18" t="s">
        <v>741</v>
      </c>
      <c r="F56" s="19" t="s">
        <v>534</v>
      </c>
      <c r="G56" s="19" t="s">
        <v>753</v>
      </c>
      <c r="H56" s="18" t="s">
        <v>615</v>
      </c>
      <c r="I56" s="17" t="s">
        <v>885</v>
      </c>
      <c r="J56" s="37">
        <v>4</v>
      </c>
      <c r="K56" s="38">
        <v>2000</v>
      </c>
      <c r="L56" s="39">
        <v>2013</v>
      </c>
      <c r="M56" s="40" t="s">
        <v>548</v>
      </c>
      <c r="N56" s="41" t="s">
        <v>378</v>
      </c>
      <c r="O56" s="16" t="s">
        <v>53</v>
      </c>
      <c r="P56" s="42" t="s">
        <v>83</v>
      </c>
      <c r="Q56" s="62">
        <v>1</v>
      </c>
      <c r="R56" s="63">
        <v>48</v>
      </c>
      <c r="S56" s="63">
        <v>10</v>
      </c>
      <c r="T56" s="64">
        <v>1</v>
      </c>
      <c r="U56" s="64">
        <v>1.03</v>
      </c>
      <c r="V56" s="65">
        <f t="shared" si="6"/>
        <v>48</v>
      </c>
      <c r="W56" s="66"/>
    </row>
    <row r="57" spans="1:23">
      <c r="A57" s="16" t="s">
        <v>598</v>
      </c>
      <c r="B57" s="16" t="s">
        <v>599</v>
      </c>
      <c r="C57" s="16" t="s">
        <v>599</v>
      </c>
      <c r="D57" s="17" t="s">
        <v>10</v>
      </c>
      <c r="E57" s="18" t="s">
        <v>741</v>
      </c>
      <c r="F57" s="19" t="s">
        <v>534</v>
      </c>
      <c r="G57" s="19" t="s">
        <v>756</v>
      </c>
      <c r="H57" s="18" t="s">
        <v>599</v>
      </c>
      <c r="I57" s="17" t="s">
        <v>885</v>
      </c>
      <c r="J57" s="37">
        <v>5</v>
      </c>
      <c r="K57" s="38">
        <v>2001</v>
      </c>
      <c r="L57" s="39">
        <v>2011</v>
      </c>
      <c r="M57" s="40" t="s">
        <v>548</v>
      </c>
      <c r="N57" s="41" t="s">
        <v>378</v>
      </c>
      <c r="O57" s="16" t="s">
        <v>53</v>
      </c>
      <c r="P57" s="16" t="s">
        <v>138</v>
      </c>
      <c r="Q57" s="62">
        <v>1</v>
      </c>
      <c r="R57" s="63">
        <v>66</v>
      </c>
      <c r="S57" s="63">
        <v>10</v>
      </c>
      <c r="T57" s="64">
        <v>1</v>
      </c>
      <c r="U57" s="64">
        <v>1.06</v>
      </c>
      <c r="V57" s="65">
        <f t="shared" si="6"/>
        <v>66</v>
      </c>
      <c r="W57" s="66"/>
    </row>
    <row r="58" spans="1:23">
      <c r="A58" s="16" t="s">
        <v>598</v>
      </c>
      <c r="B58" s="16" t="s">
        <v>604</v>
      </c>
      <c r="C58" s="16" t="s">
        <v>604</v>
      </c>
      <c r="D58" s="17" t="s">
        <v>10</v>
      </c>
      <c r="E58" s="18" t="s">
        <v>741</v>
      </c>
      <c r="F58" s="19" t="s">
        <v>534</v>
      </c>
      <c r="G58" s="19" t="s">
        <v>767</v>
      </c>
      <c r="H58" s="18" t="s">
        <v>604</v>
      </c>
      <c r="I58" s="17" t="s">
        <v>885</v>
      </c>
      <c r="J58" s="37">
        <v>5</v>
      </c>
      <c r="K58" s="38">
        <v>2006</v>
      </c>
      <c r="L58" s="39">
        <v>2009</v>
      </c>
      <c r="M58" s="40" t="s">
        <v>548</v>
      </c>
      <c r="N58" s="41" t="s">
        <v>378</v>
      </c>
      <c r="O58" s="16" t="s">
        <v>58</v>
      </c>
      <c r="P58" s="16" t="s">
        <v>107</v>
      </c>
      <c r="Q58" s="67">
        <v>2</v>
      </c>
      <c r="R58" s="63">
        <v>44</v>
      </c>
      <c r="S58" s="63">
        <v>6</v>
      </c>
      <c r="T58" s="64">
        <v>1</v>
      </c>
      <c r="U58" s="64">
        <v>1.06</v>
      </c>
      <c r="V58" s="65">
        <f t="shared" si="6"/>
        <v>88</v>
      </c>
      <c r="W58" s="66"/>
    </row>
    <row r="59" spans="1:23">
      <c r="A59" s="16" t="s">
        <v>561</v>
      </c>
      <c r="B59" s="16" t="s">
        <v>715</v>
      </c>
      <c r="C59" s="16" t="s">
        <v>715</v>
      </c>
      <c r="D59" s="17" t="s">
        <v>10</v>
      </c>
      <c r="E59" s="18" t="s">
        <v>741</v>
      </c>
      <c r="F59" s="19" t="s">
        <v>534</v>
      </c>
      <c r="G59" s="19" t="s">
        <v>770</v>
      </c>
      <c r="H59" s="18" t="s">
        <v>715</v>
      </c>
      <c r="I59" s="17" t="s">
        <v>885</v>
      </c>
      <c r="J59" s="37">
        <v>5</v>
      </c>
      <c r="K59" s="38">
        <v>2002</v>
      </c>
      <c r="L59" s="39">
        <v>2009</v>
      </c>
      <c r="M59" s="40" t="s">
        <v>548</v>
      </c>
      <c r="N59" s="41" t="s">
        <v>378</v>
      </c>
      <c r="O59" s="16" t="s">
        <v>130</v>
      </c>
      <c r="P59" s="16" t="s">
        <v>133</v>
      </c>
      <c r="Q59" s="62">
        <v>4.5</v>
      </c>
      <c r="R59" s="63">
        <v>40</v>
      </c>
      <c r="S59" s="63">
        <v>12</v>
      </c>
      <c r="T59" s="64">
        <v>1</v>
      </c>
      <c r="U59" s="64">
        <v>1.06</v>
      </c>
      <c r="V59" s="65">
        <f t="shared" si="6"/>
        <v>180</v>
      </c>
      <c r="W59" s="66"/>
    </row>
    <row r="60" spans="1:23">
      <c r="A60" s="16" t="s">
        <v>581</v>
      </c>
      <c r="B60" s="16" t="s">
        <v>582</v>
      </c>
      <c r="C60" s="16" t="s">
        <v>582</v>
      </c>
      <c r="D60" s="17" t="s">
        <v>10</v>
      </c>
      <c r="E60" s="18" t="s">
        <v>741</v>
      </c>
      <c r="F60" s="19" t="s">
        <v>534</v>
      </c>
      <c r="G60" s="19" t="s">
        <v>886</v>
      </c>
      <c r="H60" s="20" t="s">
        <v>889</v>
      </c>
      <c r="I60" s="17" t="s">
        <v>885</v>
      </c>
      <c r="J60" s="37">
        <v>4</v>
      </c>
      <c r="K60" s="38">
        <v>2009</v>
      </c>
      <c r="L60" s="39">
        <v>2009</v>
      </c>
      <c r="M60" s="40" t="s">
        <v>548</v>
      </c>
      <c r="N60" s="41" t="s">
        <v>378</v>
      </c>
      <c r="O60" s="16" t="s">
        <v>58</v>
      </c>
      <c r="P60" s="16" t="s">
        <v>107</v>
      </c>
      <c r="Q60" s="67">
        <v>2</v>
      </c>
      <c r="R60" s="63">
        <v>37</v>
      </c>
      <c r="S60" s="63">
        <v>16</v>
      </c>
      <c r="T60" s="64">
        <v>1</v>
      </c>
      <c r="U60" s="64">
        <v>1.03</v>
      </c>
      <c r="V60" s="65">
        <f t="shared" si="6"/>
        <v>74</v>
      </c>
      <c r="W60" s="66"/>
    </row>
    <row r="61" spans="1:23">
      <c r="A61" s="16" t="s">
        <v>561</v>
      </c>
      <c r="B61" s="16" t="s">
        <v>578</v>
      </c>
      <c r="C61" s="16" t="s">
        <v>578</v>
      </c>
      <c r="D61" s="17" t="s">
        <v>10</v>
      </c>
      <c r="E61" s="18" t="s">
        <v>741</v>
      </c>
      <c r="F61" s="19" t="s">
        <v>534</v>
      </c>
      <c r="G61" s="19" t="s">
        <v>751</v>
      </c>
      <c r="H61" s="18" t="s">
        <v>580</v>
      </c>
      <c r="I61" s="17" t="s">
        <v>885</v>
      </c>
      <c r="J61" s="37">
        <v>4</v>
      </c>
      <c r="K61" s="38">
        <v>2010</v>
      </c>
      <c r="L61" s="39">
        <v>2016</v>
      </c>
      <c r="M61" s="40" t="s">
        <v>548</v>
      </c>
      <c r="N61" s="41" t="s">
        <v>378</v>
      </c>
      <c r="O61" s="16" t="s">
        <v>58</v>
      </c>
      <c r="P61" s="16" t="s">
        <v>104</v>
      </c>
      <c r="Q61" s="62">
        <v>2</v>
      </c>
      <c r="R61" s="63">
        <v>19</v>
      </c>
      <c r="S61" s="63">
        <v>0</v>
      </c>
      <c r="T61" s="64">
        <v>1</v>
      </c>
      <c r="U61" s="64">
        <v>1.03</v>
      </c>
      <c r="V61" s="65">
        <f t="shared" si="6"/>
        <v>38</v>
      </c>
      <c r="W61" s="66"/>
    </row>
    <row r="62" spans="1:23">
      <c r="A62" s="16" t="s">
        <v>632</v>
      </c>
      <c r="B62" s="16" t="s">
        <v>757</v>
      </c>
      <c r="C62" s="16" t="s">
        <v>757</v>
      </c>
      <c r="D62" s="17" t="s">
        <v>10</v>
      </c>
      <c r="E62" s="18" t="s">
        <v>741</v>
      </c>
      <c r="F62" s="19" t="s">
        <v>534</v>
      </c>
      <c r="G62" s="19" t="s">
        <v>758</v>
      </c>
      <c r="H62" s="18" t="s">
        <v>759</v>
      </c>
      <c r="I62" s="17" t="s">
        <v>885</v>
      </c>
      <c r="J62" s="37">
        <v>4</v>
      </c>
      <c r="K62" s="38">
        <v>2001</v>
      </c>
      <c r="L62" s="39">
        <v>2016</v>
      </c>
      <c r="M62" s="40" t="s">
        <v>548</v>
      </c>
      <c r="N62" s="41" t="s">
        <v>378</v>
      </c>
      <c r="O62" s="16" t="s">
        <v>58</v>
      </c>
      <c r="P62" s="16" t="s">
        <v>101</v>
      </c>
      <c r="Q62" s="67">
        <v>2</v>
      </c>
      <c r="R62" s="63">
        <v>10</v>
      </c>
      <c r="S62" s="63">
        <v>0</v>
      </c>
      <c r="T62" s="64">
        <v>1</v>
      </c>
      <c r="U62" s="64">
        <v>1.03</v>
      </c>
      <c r="V62" s="65">
        <f t="shared" si="6"/>
        <v>20</v>
      </c>
      <c r="W62" s="66"/>
    </row>
    <row r="63" spans="1:23">
      <c r="A63" s="21" t="s">
        <v>532</v>
      </c>
      <c r="B63" s="21" t="s">
        <v>56</v>
      </c>
      <c r="C63" s="21" t="s">
        <v>56</v>
      </c>
      <c r="D63" s="22" t="s">
        <v>11</v>
      </c>
      <c r="E63" s="21" t="s">
        <v>296</v>
      </c>
      <c r="F63" s="23" t="s">
        <v>534</v>
      </c>
      <c r="G63" s="22" t="s">
        <v>780</v>
      </c>
      <c r="H63" s="24" t="s">
        <v>56</v>
      </c>
      <c r="I63" s="22" t="s">
        <v>885</v>
      </c>
      <c r="J63" s="43">
        <v>5</v>
      </c>
      <c r="K63" s="44">
        <v>2001</v>
      </c>
      <c r="L63" s="45">
        <v>2009</v>
      </c>
      <c r="M63" s="46" t="s">
        <v>548</v>
      </c>
      <c r="N63" s="47" t="s">
        <v>378</v>
      </c>
      <c r="O63" s="21" t="s">
        <v>58</v>
      </c>
      <c r="P63" s="48" t="s">
        <v>59</v>
      </c>
      <c r="Q63" s="44">
        <v>2</v>
      </c>
      <c r="R63" s="68">
        <v>39</v>
      </c>
      <c r="S63" s="69">
        <v>12</v>
      </c>
      <c r="T63" s="70">
        <v>1</v>
      </c>
      <c r="U63" s="70">
        <v>1.06</v>
      </c>
      <c r="V63" s="71">
        <f t="shared" si="6"/>
        <v>78</v>
      </c>
      <c r="W63" s="72">
        <f>SUM(V63:V75)</f>
        <v>805.02</v>
      </c>
    </row>
    <row r="64" spans="1:23">
      <c r="A64" s="21" t="s">
        <v>615</v>
      </c>
      <c r="B64" s="21" t="s">
        <v>790</v>
      </c>
      <c r="C64" s="21" t="s">
        <v>790</v>
      </c>
      <c r="D64" s="22" t="s">
        <v>11</v>
      </c>
      <c r="E64" s="21" t="s">
        <v>301</v>
      </c>
      <c r="F64" s="23" t="s">
        <v>534</v>
      </c>
      <c r="G64" s="22" t="s">
        <v>791</v>
      </c>
      <c r="H64" s="24" t="s">
        <v>792</v>
      </c>
      <c r="I64" s="22" t="s">
        <v>885</v>
      </c>
      <c r="J64" s="43">
        <v>5</v>
      </c>
      <c r="K64" s="44">
        <v>2003</v>
      </c>
      <c r="L64" s="45">
        <v>2010</v>
      </c>
      <c r="M64" s="46" t="s">
        <v>548</v>
      </c>
      <c r="N64" s="47" t="s">
        <v>378</v>
      </c>
      <c r="O64" s="48" t="s">
        <v>53</v>
      </c>
      <c r="P64" s="48" t="s">
        <v>54</v>
      </c>
      <c r="Q64" s="44">
        <v>1</v>
      </c>
      <c r="R64" s="69">
        <v>44</v>
      </c>
      <c r="S64" s="69">
        <v>5</v>
      </c>
      <c r="T64" s="70">
        <v>1</v>
      </c>
      <c r="U64" s="70">
        <v>1.06</v>
      </c>
      <c r="V64" s="71">
        <f t="shared" si="6"/>
        <v>44</v>
      </c>
      <c r="W64" s="72"/>
    </row>
    <row r="65" spans="1:23">
      <c r="A65" s="21" t="s">
        <v>532</v>
      </c>
      <c r="B65" s="21" t="s">
        <v>798</v>
      </c>
      <c r="C65" s="21" t="s">
        <v>798</v>
      </c>
      <c r="D65" s="22" t="s">
        <v>11</v>
      </c>
      <c r="E65" s="21" t="s">
        <v>282</v>
      </c>
      <c r="F65" s="23" t="s">
        <v>534</v>
      </c>
      <c r="G65" s="22" t="s">
        <v>799</v>
      </c>
      <c r="H65" s="24" t="s">
        <v>798</v>
      </c>
      <c r="I65" s="22" t="s">
        <v>885</v>
      </c>
      <c r="J65" s="83">
        <v>5</v>
      </c>
      <c r="K65" s="44">
        <v>1997</v>
      </c>
      <c r="L65" s="44">
        <v>2006</v>
      </c>
      <c r="M65" s="46" t="s">
        <v>538</v>
      </c>
      <c r="N65" s="47" t="s">
        <v>378</v>
      </c>
      <c r="O65" s="48" t="s">
        <v>58</v>
      </c>
      <c r="P65" s="48" t="s">
        <v>59</v>
      </c>
      <c r="Q65" s="44">
        <v>2</v>
      </c>
      <c r="R65" s="68">
        <v>69</v>
      </c>
      <c r="S65" s="69">
        <v>24</v>
      </c>
      <c r="T65" s="70">
        <v>1</v>
      </c>
      <c r="U65" s="70">
        <v>1.06</v>
      </c>
      <c r="V65" s="71">
        <f>S65*4*Q65*T65*U65</f>
        <v>203.52</v>
      </c>
      <c r="W65" s="72"/>
    </row>
    <row r="66" spans="1:23">
      <c r="A66" s="21" t="s">
        <v>532</v>
      </c>
      <c r="B66" s="21" t="s">
        <v>814</v>
      </c>
      <c r="C66" s="21" t="s">
        <v>814</v>
      </c>
      <c r="D66" s="22" t="s">
        <v>11</v>
      </c>
      <c r="E66" s="21" t="s">
        <v>301</v>
      </c>
      <c r="F66" s="23" t="s">
        <v>534</v>
      </c>
      <c r="G66" s="22" t="s">
        <v>815</v>
      </c>
      <c r="H66" s="24" t="s">
        <v>814</v>
      </c>
      <c r="I66" s="22" t="s">
        <v>885</v>
      </c>
      <c r="J66" s="43">
        <v>4</v>
      </c>
      <c r="K66" s="44">
        <v>2014</v>
      </c>
      <c r="L66" s="45">
        <v>2014</v>
      </c>
      <c r="M66" s="46" t="s">
        <v>548</v>
      </c>
      <c r="N66" s="47" t="s">
        <v>378</v>
      </c>
      <c r="O66" s="84" t="s">
        <v>58</v>
      </c>
      <c r="P66" s="84" t="s">
        <v>59</v>
      </c>
      <c r="Q66" s="44">
        <v>2</v>
      </c>
      <c r="R66" s="68">
        <v>37</v>
      </c>
      <c r="S66" s="68">
        <v>0</v>
      </c>
      <c r="T66" s="70">
        <v>1</v>
      </c>
      <c r="U66" s="70">
        <v>1.03</v>
      </c>
      <c r="V66" s="71">
        <f t="shared" ref="V66:V82" si="7">R66*Q66*T66</f>
        <v>74</v>
      </c>
      <c r="W66" s="72"/>
    </row>
    <row r="67" spans="1:23">
      <c r="A67" s="21" t="s">
        <v>649</v>
      </c>
      <c r="B67" s="21" t="s">
        <v>656</v>
      </c>
      <c r="C67" s="21" t="s">
        <v>793</v>
      </c>
      <c r="D67" s="22" t="s">
        <v>11</v>
      </c>
      <c r="E67" s="21" t="s">
        <v>296</v>
      </c>
      <c r="F67" s="23" t="s">
        <v>534</v>
      </c>
      <c r="G67" s="22" t="s">
        <v>794</v>
      </c>
      <c r="H67" s="24" t="s">
        <v>795</v>
      </c>
      <c r="I67" s="22" t="s">
        <v>885</v>
      </c>
      <c r="J67" s="43">
        <v>4</v>
      </c>
      <c r="K67" s="44">
        <v>2012</v>
      </c>
      <c r="L67" s="45">
        <v>2017</v>
      </c>
      <c r="M67" s="46" t="s">
        <v>548</v>
      </c>
      <c r="N67" s="47" t="s">
        <v>378</v>
      </c>
      <c r="O67" s="84" t="s">
        <v>58</v>
      </c>
      <c r="P67" s="84" t="s">
        <v>59</v>
      </c>
      <c r="Q67" s="44">
        <v>2</v>
      </c>
      <c r="R67" s="68">
        <v>12</v>
      </c>
      <c r="S67" s="69">
        <v>0</v>
      </c>
      <c r="T67" s="70">
        <v>1</v>
      </c>
      <c r="U67" s="70">
        <v>1.03</v>
      </c>
      <c r="V67" s="71">
        <f t="shared" si="7"/>
        <v>24</v>
      </c>
      <c r="W67" s="72"/>
    </row>
    <row r="68" spans="1:23">
      <c r="A68" s="21" t="s">
        <v>649</v>
      </c>
      <c r="B68" s="21" t="s">
        <v>652</v>
      </c>
      <c r="C68" s="21" t="s">
        <v>652</v>
      </c>
      <c r="D68" s="22" t="s">
        <v>11</v>
      </c>
      <c r="E68" s="21" t="s">
        <v>282</v>
      </c>
      <c r="F68" s="23" t="s">
        <v>534</v>
      </c>
      <c r="G68" s="22" t="s">
        <v>826</v>
      </c>
      <c r="H68" s="24" t="s">
        <v>827</v>
      </c>
      <c r="I68" s="22" t="s">
        <v>885</v>
      </c>
      <c r="J68" s="83">
        <v>4</v>
      </c>
      <c r="K68" s="44">
        <v>2017</v>
      </c>
      <c r="L68" s="44">
        <v>2017</v>
      </c>
      <c r="M68" s="46" t="s">
        <v>548</v>
      </c>
      <c r="N68" s="47" t="s">
        <v>378</v>
      </c>
      <c r="O68" s="84" t="s">
        <v>53</v>
      </c>
      <c r="P68" s="84" t="s">
        <v>138</v>
      </c>
      <c r="Q68" s="44">
        <v>1</v>
      </c>
      <c r="R68" s="68">
        <v>8</v>
      </c>
      <c r="S68" s="69">
        <v>0</v>
      </c>
      <c r="T68" s="70">
        <v>1</v>
      </c>
      <c r="U68" s="70">
        <v>1.03</v>
      </c>
      <c r="V68" s="71">
        <f t="shared" si="7"/>
        <v>8</v>
      </c>
      <c r="W68" s="72"/>
    </row>
    <row r="69" spans="1:23">
      <c r="A69" s="21" t="s">
        <v>632</v>
      </c>
      <c r="B69" s="21" t="s">
        <v>702</v>
      </c>
      <c r="C69" s="21" t="s">
        <v>702</v>
      </c>
      <c r="D69" s="22" t="s">
        <v>11</v>
      </c>
      <c r="E69" s="21" t="s">
        <v>301</v>
      </c>
      <c r="F69" s="23" t="s">
        <v>534</v>
      </c>
      <c r="G69" s="22" t="s">
        <v>805</v>
      </c>
      <c r="H69" s="24" t="s">
        <v>702</v>
      </c>
      <c r="I69" s="22" t="s">
        <v>885</v>
      </c>
      <c r="J69" s="43">
        <v>4</v>
      </c>
      <c r="K69" s="44">
        <v>2006</v>
      </c>
      <c r="L69" s="45">
        <v>2014</v>
      </c>
      <c r="M69" s="46" t="s">
        <v>548</v>
      </c>
      <c r="N69" s="47" t="s">
        <v>378</v>
      </c>
      <c r="O69" s="84" t="s">
        <v>58</v>
      </c>
      <c r="P69" s="84" t="s">
        <v>101</v>
      </c>
      <c r="Q69" s="98">
        <v>2</v>
      </c>
      <c r="R69" s="69">
        <v>38</v>
      </c>
      <c r="S69" s="69">
        <v>0</v>
      </c>
      <c r="T69" s="70">
        <v>1</v>
      </c>
      <c r="U69" s="70">
        <v>1.03</v>
      </c>
      <c r="V69" s="71">
        <f t="shared" si="7"/>
        <v>76</v>
      </c>
      <c r="W69" s="72"/>
    </row>
    <row r="70" spans="1:23">
      <c r="A70" s="21" t="s">
        <v>598</v>
      </c>
      <c r="B70" s="21" t="s">
        <v>612</v>
      </c>
      <c r="C70" s="21" t="s">
        <v>612</v>
      </c>
      <c r="D70" s="22" t="s">
        <v>11</v>
      </c>
      <c r="E70" s="21" t="s">
        <v>301</v>
      </c>
      <c r="F70" s="23" t="s">
        <v>534</v>
      </c>
      <c r="G70" s="22" t="s">
        <v>806</v>
      </c>
      <c r="H70" s="24" t="s">
        <v>612</v>
      </c>
      <c r="I70" s="22" t="s">
        <v>885</v>
      </c>
      <c r="J70" s="43">
        <v>4</v>
      </c>
      <c r="K70" s="44">
        <v>2005</v>
      </c>
      <c r="L70" s="45">
        <v>2015</v>
      </c>
      <c r="M70" s="46" t="s">
        <v>548</v>
      </c>
      <c r="N70" s="47" t="s">
        <v>378</v>
      </c>
      <c r="O70" s="84" t="s">
        <v>53</v>
      </c>
      <c r="P70" s="84" t="s">
        <v>83</v>
      </c>
      <c r="Q70" s="44">
        <v>1</v>
      </c>
      <c r="R70" s="68">
        <v>23</v>
      </c>
      <c r="S70" s="69">
        <v>0</v>
      </c>
      <c r="T70" s="70">
        <v>1</v>
      </c>
      <c r="U70" s="70">
        <v>1.03</v>
      </c>
      <c r="V70" s="71">
        <f t="shared" si="7"/>
        <v>23</v>
      </c>
      <c r="W70" s="72"/>
    </row>
    <row r="71" spans="1:23">
      <c r="A71" s="21" t="s">
        <v>598</v>
      </c>
      <c r="B71" s="21" t="s">
        <v>604</v>
      </c>
      <c r="C71" s="21" t="s">
        <v>604</v>
      </c>
      <c r="D71" s="22" t="s">
        <v>11</v>
      </c>
      <c r="E71" s="21" t="s">
        <v>292</v>
      </c>
      <c r="F71" s="23" t="s">
        <v>534</v>
      </c>
      <c r="G71" s="22" t="s">
        <v>807</v>
      </c>
      <c r="H71" s="24" t="s">
        <v>604</v>
      </c>
      <c r="I71" s="22" t="s">
        <v>885</v>
      </c>
      <c r="J71" s="43">
        <v>4</v>
      </c>
      <c r="K71" s="44">
        <v>2007</v>
      </c>
      <c r="L71" s="45">
        <v>2017</v>
      </c>
      <c r="M71" s="46" t="s">
        <v>548</v>
      </c>
      <c r="N71" s="47" t="s">
        <v>378</v>
      </c>
      <c r="O71" s="84" t="s">
        <v>58</v>
      </c>
      <c r="P71" s="84" t="s">
        <v>107</v>
      </c>
      <c r="Q71" s="98">
        <v>2</v>
      </c>
      <c r="R71" s="68">
        <v>9</v>
      </c>
      <c r="S71" s="69">
        <v>0</v>
      </c>
      <c r="T71" s="70">
        <v>1</v>
      </c>
      <c r="U71" s="70">
        <v>1.03</v>
      </c>
      <c r="V71" s="71">
        <f t="shared" si="7"/>
        <v>18</v>
      </c>
      <c r="W71" s="72"/>
    </row>
    <row r="72" spans="1:23">
      <c r="A72" s="21" t="s">
        <v>598</v>
      </c>
      <c r="B72" s="21" t="s">
        <v>609</v>
      </c>
      <c r="C72" s="21" t="s">
        <v>609</v>
      </c>
      <c r="D72" s="22" t="s">
        <v>11</v>
      </c>
      <c r="E72" s="21" t="s">
        <v>296</v>
      </c>
      <c r="F72" s="23" t="s">
        <v>534</v>
      </c>
      <c r="G72" s="22" t="s">
        <v>811</v>
      </c>
      <c r="H72" s="24" t="s">
        <v>609</v>
      </c>
      <c r="I72" s="22" t="s">
        <v>885</v>
      </c>
      <c r="J72" s="43">
        <v>4</v>
      </c>
      <c r="K72" s="44">
        <v>2006</v>
      </c>
      <c r="L72" s="45">
        <v>2015</v>
      </c>
      <c r="M72" s="46" t="s">
        <v>548</v>
      </c>
      <c r="N72" s="47" t="s">
        <v>378</v>
      </c>
      <c r="O72" s="44" t="s">
        <v>53</v>
      </c>
      <c r="P72" s="44" t="s">
        <v>83</v>
      </c>
      <c r="Q72" s="44">
        <v>1</v>
      </c>
      <c r="R72" s="69">
        <v>32</v>
      </c>
      <c r="S72" s="69">
        <v>0</v>
      </c>
      <c r="T72" s="70">
        <v>1</v>
      </c>
      <c r="U72" s="70">
        <v>1.03</v>
      </c>
      <c r="V72" s="71">
        <f t="shared" si="7"/>
        <v>32</v>
      </c>
      <c r="W72" s="72"/>
    </row>
    <row r="73" spans="1:23">
      <c r="A73" s="21" t="s">
        <v>638</v>
      </c>
      <c r="B73" s="21" t="s">
        <v>639</v>
      </c>
      <c r="C73" s="21" t="s">
        <v>639</v>
      </c>
      <c r="D73" s="22" t="s">
        <v>11</v>
      </c>
      <c r="E73" s="21" t="s">
        <v>282</v>
      </c>
      <c r="F73" s="23" t="s">
        <v>534</v>
      </c>
      <c r="G73" s="22" t="s">
        <v>812</v>
      </c>
      <c r="H73" s="24" t="s">
        <v>639</v>
      </c>
      <c r="I73" s="22" t="s">
        <v>885</v>
      </c>
      <c r="J73" s="83">
        <v>5</v>
      </c>
      <c r="K73" s="44">
        <v>2003</v>
      </c>
      <c r="L73" s="44">
        <v>2012</v>
      </c>
      <c r="M73" s="46" t="s">
        <v>548</v>
      </c>
      <c r="N73" s="47" t="s">
        <v>378</v>
      </c>
      <c r="O73" s="44" t="s">
        <v>53</v>
      </c>
      <c r="P73" s="44" t="s">
        <v>119</v>
      </c>
      <c r="Q73" s="44">
        <v>1</v>
      </c>
      <c r="R73" s="68">
        <v>56</v>
      </c>
      <c r="S73" s="69">
        <v>5</v>
      </c>
      <c r="T73" s="70">
        <v>1</v>
      </c>
      <c r="U73" s="70">
        <v>1.06</v>
      </c>
      <c r="V73" s="71">
        <f t="shared" si="7"/>
        <v>56</v>
      </c>
      <c r="W73" s="72"/>
    </row>
    <row r="74" spans="1:23">
      <c r="A74" s="21" t="s">
        <v>649</v>
      </c>
      <c r="B74" s="21" t="s">
        <v>656</v>
      </c>
      <c r="C74" s="21" t="s">
        <v>752</v>
      </c>
      <c r="D74" s="22" t="s">
        <v>11</v>
      </c>
      <c r="E74" s="21" t="s">
        <v>802</v>
      </c>
      <c r="F74" s="23" t="s">
        <v>534</v>
      </c>
      <c r="G74" s="22" t="s">
        <v>817</v>
      </c>
      <c r="H74" s="24" t="s">
        <v>818</v>
      </c>
      <c r="I74" s="22" t="s">
        <v>885</v>
      </c>
      <c r="J74" s="43">
        <v>4</v>
      </c>
      <c r="K74" s="44">
        <v>2010</v>
      </c>
      <c r="L74" s="45">
        <v>2015</v>
      </c>
      <c r="M74" s="46" t="s">
        <v>548</v>
      </c>
      <c r="N74" s="47" t="s">
        <v>378</v>
      </c>
      <c r="O74" s="48" t="s">
        <v>53</v>
      </c>
      <c r="P74" s="48" t="s">
        <v>83</v>
      </c>
      <c r="Q74" s="44">
        <v>1</v>
      </c>
      <c r="R74" s="68">
        <v>29</v>
      </c>
      <c r="S74" s="68">
        <v>0</v>
      </c>
      <c r="T74" s="70">
        <v>1</v>
      </c>
      <c r="U74" s="70">
        <v>1.03</v>
      </c>
      <c r="V74" s="71">
        <f t="shared" si="7"/>
        <v>29</v>
      </c>
      <c r="W74" s="72"/>
    </row>
    <row r="75" spans="1:23">
      <c r="A75" s="21" t="s">
        <v>532</v>
      </c>
      <c r="B75" s="21" t="s">
        <v>722</v>
      </c>
      <c r="C75" s="21" t="s">
        <v>722</v>
      </c>
      <c r="D75" s="22" t="s">
        <v>11</v>
      </c>
      <c r="E75" s="21" t="s">
        <v>296</v>
      </c>
      <c r="F75" s="23" t="s">
        <v>534</v>
      </c>
      <c r="G75" s="22" t="s">
        <v>819</v>
      </c>
      <c r="H75" s="24" t="s">
        <v>722</v>
      </c>
      <c r="I75" s="22" t="s">
        <v>885</v>
      </c>
      <c r="J75" s="43">
        <v>4</v>
      </c>
      <c r="K75" s="44">
        <v>2007</v>
      </c>
      <c r="L75" s="45">
        <v>2015</v>
      </c>
      <c r="M75" s="46" t="s">
        <v>548</v>
      </c>
      <c r="N75" s="47" t="s">
        <v>378</v>
      </c>
      <c r="O75" s="44" t="s">
        <v>130</v>
      </c>
      <c r="P75" s="44" t="s">
        <v>133</v>
      </c>
      <c r="Q75" s="44">
        <v>4.5</v>
      </c>
      <c r="R75" s="69">
        <v>31</v>
      </c>
      <c r="S75" s="68">
        <v>0</v>
      </c>
      <c r="T75" s="70">
        <v>1</v>
      </c>
      <c r="U75" s="70">
        <v>1.03</v>
      </c>
      <c r="V75" s="71">
        <f t="shared" si="7"/>
        <v>139.5</v>
      </c>
      <c r="W75" s="72"/>
    </row>
    <row r="76" spans="1:23">
      <c r="A76" s="73" t="s">
        <v>532</v>
      </c>
      <c r="B76" s="73" t="s">
        <v>56</v>
      </c>
      <c r="C76" s="73" t="s">
        <v>56</v>
      </c>
      <c r="D76" s="74" t="s">
        <v>12</v>
      </c>
      <c r="E76" s="75" t="s">
        <v>509</v>
      </c>
      <c r="F76" s="76" t="s">
        <v>534</v>
      </c>
      <c r="G76" s="74" t="s">
        <v>838</v>
      </c>
      <c r="H76" s="75" t="s">
        <v>56</v>
      </c>
      <c r="I76" s="74" t="s">
        <v>885</v>
      </c>
      <c r="J76" s="85">
        <v>4</v>
      </c>
      <c r="K76" s="86">
        <v>2007</v>
      </c>
      <c r="L76" s="87">
        <v>2014</v>
      </c>
      <c r="M76" s="88" t="s">
        <v>548</v>
      </c>
      <c r="N76" s="89" t="s">
        <v>378</v>
      </c>
      <c r="O76" s="73" t="s">
        <v>58</v>
      </c>
      <c r="P76" s="73" t="s">
        <v>59</v>
      </c>
      <c r="Q76" s="99">
        <v>2</v>
      </c>
      <c r="R76" s="100">
        <v>35</v>
      </c>
      <c r="S76" s="100">
        <v>4</v>
      </c>
      <c r="T76" s="101">
        <v>1</v>
      </c>
      <c r="U76" s="101">
        <v>1.03</v>
      </c>
      <c r="V76" s="102">
        <f t="shared" si="7"/>
        <v>70</v>
      </c>
      <c r="W76" s="103">
        <f>SUM(V76:V81)</f>
        <v>290</v>
      </c>
    </row>
    <row r="77" spans="1:23">
      <c r="A77" s="73" t="s">
        <v>561</v>
      </c>
      <c r="B77" s="73" t="s">
        <v>578</v>
      </c>
      <c r="C77" s="73" t="s">
        <v>578</v>
      </c>
      <c r="D77" s="74" t="s">
        <v>12</v>
      </c>
      <c r="E77" s="75" t="s">
        <v>509</v>
      </c>
      <c r="F77" s="76" t="s">
        <v>534</v>
      </c>
      <c r="G77" s="74" t="s">
        <v>839</v>
      </c>
      <c r="H77" s="75" t="s">
        <v>580</v>
      </c>
      <c r="I77" s="74" t="s">
        <v>885</v>
      </c>
      <c r="J77" s="85">
        <v>4</v>
      </c>
      <c r="K77" s="86">
        <v>2010</v>
      </c>
      <c r="L77" s="87">
        <v>2016</v>
      </c>
      <c r="M77" s="88" t="s">
        <v>548</v>
      </c>
      <c r="N77" s="89" t="s">
        <v>378</v>
      </c>
      <c r="O77" s="73" t="s">
        <v>58</v>
      </c>
      <c r="P77" s="73" t="s">
        <v>104</v>
      </c>
      <c r="Q77" s="99">
        <v>2</v>
      </c>
      <c r="R77" s="100">
        <v>20</v>
      </c>
      <c r="S77" s="100">
        <v>0</v>
      </c>
      <c r="T77" s="101">
        <v>1</v>
      </c>
      <c r="U77" s="101">
        <v>1.03</v>
      </c>
      <c r="V77" s="102">
        <f t="shared" si="7"/>
        <v>40</v>
      </c>
      <c r="W77" s="103"/>
    </row>
    <row r="78" spans="1:23">
      <c r="A78" s="73" t="s">
        <v>532</v>
      </c>
      <c r="B78" s="73" t="s">
        <v>840</v>
      </c>
      <c r="C78" s="73" t="s">
        <v>840</v>
      </c>
      <c r="D78" s="74" t="s">
        <v>12</v>
      </c>
      <c r="E78" s="75" t="s">
        <v>318</v>
      </c>
      <c r="F78" s="76" t="s">
        <v>534</v>
      </c>
      <c r="G78" s="74" t="s">
        <v>841</v>
      </c>
      <c r="H78" s="75" t="s">
        <v>842</v>
      </c>
      <c r="I78" s="74" t="s">
        <v>885</v>
      </c>
      <c r="J78" s="85">
        <v>4</v>
      </c>
      <c r="K78" s="86">
        <v>2007</v>
      </c>
      <c r="L78" s="87">
        <v>2014</v>
      </c>
      <c r="M78" s="88" t="s">
        <v>548</v>
      </c>
      <c r="N78" s="89" t="s">
        <v>378</v>
      </c>
      <c r="O78" s="73" t="s">
        <v>58</v>
      </c>
      <c r="P78" s="73" t="s">
        <v>59</v>
      </c>
      <c r="Q78" s="99">
        <v>2</v>
      </c>
      <c r="R78" s="100">
        <v>29</v>
      </c>
      <c r="S78" s="100">
        <v>7</v>
      </c>
      <c r="T78" s="101">
        <v>1</v>
      </c>
      <c r="U78" s="101">
        <v>1.03</v>
      </c>
      <c r="V78" s="102">
        <f t="shared" si="7"/>
        <v>58</v>
      </c>
      <c r="W78" s="103"/>
    </row>
    <row r="79" spans="1:23">
      <c r="A79" s="73" t="s">
        <v>649</v>
      </c>
      <c r="B79" s="73" t="s">
        <v>656</v>
      </c>
      <c r="C79" s="73" t="s">
        <v>752</v>
      </c>
      <c r="D79" s="74" t="s">
        <v>12</v>
      </c>
      <c r="E79" s="75" t="s">
        <v>318</v>
      </c>
      <c r="F79" s="76" t="s">
        <v>534</v>
      </c>
      <c r="G79" s="74" t="s">
        <v>852</v>
      </c>
      <c r="H79" s="75" t="s">
        <v>853</v>
      </c>
      <c r="I79" s="74" t="s">
        <v>885</v>
      </c>
      <c r="J79" s="85">
        <v>4</v>
      </c>
      <c r="K79" s="86">
        <v>2013</v>
      </c>
      <c r="L79" s="87">
        <v>2019</v>
      </c>
      <c r="M79" s="88" t="s">
        <v>548</v>
      </c>
      <c r="N79" s="89" t="s">
        <v>378</v>
      </c>
      <c r="O79" s="73" t="s">
        <v>53</v>
      </c>
      <c r="P79" s="90" t="s">
        <v>83</v>
      </c>
      <c r="Q79" s="99">
        <v>1</v>
      </c>
      <c r="R79" s="100">
        <v>0</v>
      </c>
      <c r="S79" s="100">
        <v>0</v>
      </c>
      <c r="T79" s="101">
        <v>1</v>
      </c>
      <c r="U79" s="101">
        <v>1.03</v>
      </c>
      <c r="V79" s="102">
        <f t="shared" si="7"/>
        <v>0</v>
      </c>
      <c r="W79" s="103"/>
    </row>
    <row r="80" spans="1:23">
      <c r="A80" s="73" t="s">
        <v>598</v>
      </c>
      <c r="B80" s="73" t="s">
        <v>604</v>
      </c>
      <c r="C80" s="73" t="s">
        <v>604</v>
      </c>
      <c r="D80" s="74" t="s">
        <v>12</v>
      </c>
      <c r="E80" s="75" t="s">
        <v>509</v>
      </c>
      <c r="F80" s="76" t="s">
        <v>534</v>
      </c>
      <c r="G80" s="74" t="s">
        <v>845</v>
      </c>
      <c r="H80" s="75" t="s">
        <v>604</v>
      </c>
      <c r="I80" s="74" t="s">
        <v>885</v>
      </c>
      <c r="J80" s="85">
        <v>4</v>
      </c>
      <c r="K80" s="86">
        <v>2009</v>
      </c>
      <c r="L80" s="87">
        <v>2017</v>
      </c>
      <c r="M80" s="88" t="s">
        <v>548</v>
      </c>
      <c r="N80" s="89" t="s">
        <v>378</v>
      </c>
      <c r="O80" s="73" t="s">
        <v>58</v>
      </c>
      <c r="P80" s="73" t="s">
        <v>107</v>
      </c>
      <c r="Q80" s="104">
        <v>2</v>
      </c>
      <c r="R80" s="100">
        <v>7</v>
      </c>
      <c r="S80" s="100">
        <v>0</v>
      </c>
      <c r="T80" s="101">
        <v>1</v>
      </c>
      <c r="U80" s="101">
        <v>1.03</v>
      </c>
      <c r="V80" s="102">
        <f t="shared" si="7"/>
        <v>14</v>
      </c>
      <c r="W80" s="103"/>
    </row>
    <row r="81" spans="1:23">
      <c r="A81" s="73" t="s">
        <v>581</v>
      </c>
      <c r="B81" s="73" t="s">
        <v>582</v>
      </c>
      <c r="C81" s="73" t="s">
        <v>582</v>
      </c>
      <c r="D81" s="74" t="s">
        <v>12</v>
      </c>
      <c r="E81" s="75" t="s">
        <v>509</v>
      </c>
      <c r="F81" s="76" t="s">
        <v>534</v>
      </c>
      <c r="G81" s="74" t="s">
        <v>890</v>
      </c>
      <c r="H81" s="75" t="s">
        <v>582</v>
      </c>
      <c r="I81" s="74" t="s">
        <v>885</v>
      </c>
      <c r="J81" s="85">
        <v>4</v>
      </c>
      <c r="K81" s="86">
        <v>2009</v>
      </c>
      <c r="L81" s="87">
        <v>2009</v>
      </c>
      <c r="M81" s="88" t="s">
        <v>548</v>
      </c>
      <c r="N81" s="89" t="s">
        <v>378</v>
      </c>
      <c r="O81" s="73" t="s">
        <v>58</v>
      </c>
      <c r="P81" s="73" t="s">
        <v>107</v>
      </c>
      <c r="Q81" s="104">
        <v>2</v>
      </c>
      <c r="R81" s="100">
        <v>54</v>
      </c>
      <c r="S81" s="100">
        <v>8</v>
      </c>
      <c r="T81" s="101">
        <v>1</v>
      </c>
      <c r="U81" s="101">
        <v>1.03</v>
      </c>
      <c r="V81" s="102">
        <f t="shared" si="7"/>
        <v>108</v>
      </c>
      <c r="W81" s="103"/>
    </row>
    <row r="82" spans="1:23">
      <c r="A82" s="77" t="s">
        <v>615</v>
      </c>
      <c r="B82" s="77" t="s">
        <v>616</v>
      </c>
      <c r="C82" s="77" t="s">
        <v>616</v>
      </c>
      <c r="D82" s="78" t="s">
        <v>13</v>
      </c>
      <c r="E82" s="79" t="s">
        <v>334</v>
      </c>
      <c r="F82" s="80" t="s">
        <v>534</v>
      </c>
      <c r="G82" s="78" t="s">
        <v>891</v>
      </c>
      <c r="H82" s="79" t="s">
        <v>862</v>
      </c>
      <c r="I82" s="91" t="s">
        <v>885</v>
      </c>
      <c r="J82" s="92">
        <v>4</v>
      </c>
      <c r="K82" s="93">
        <v>2015</v>
      </c>
      <c r="L82" s="94">
        <v>2016</v>
      </c>
      <c r="M82" s="95" t="s">
        <v>548</v>
      </c>
      <c r="N82" s="96" t="s">
        <v>378</v>
      </c>
      <c r="O82" s="97" t="s">
        <v>53</v>
      </c>
      <c r="P82" s="97" t="s">
        <v>90</v>
      </c>
      <c r="Q82" s="105">
        <v>1</v>
      </c>
      <c r="R82" s="106">
        <v>10</v>
      </c>
      <c r="S82" s="107">
        <v>0</v>
      </c>
      <c r="T82" s="108">
        <v>1</v>
      </c>
      <c r="U82" s="108">
        <v>1.03</v>
      </c>
      <c r="V82" s="109">
        <f t="shared" si="7"/>
        <v>10</v>
      </c>
      <c r="W82" s="109">
        <f>SUM(V82)</f>
        <v>10</v>
      </c>
    </row>
    <row r="83" ht="15.75" spans="1:23">
      <c r="A83" s="81" t="s">
        <v>15</v>
      </c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110">
        <f>SUM(V2:V82)</f>
        <v>6140.88</v>
      </c>
      <c r="W83" s="110">
        <f>SUM(W2:W82)</f>
        <v>6140.88</v>
      </c>
    </row>
    <row r="84" spans="1:7">
      <c r="A84" s="82" t="s">
        <v>16</v>
      </c>
      <c r="B84" s="82"/>
      <c r="C84" s="82"/>
      <c r="D84" s="82"/>
      <c r="E84" s="82"/>
      <c r="F84" s="82"/>
      <c r="G84" s="82"/>
    </row>
  </sheetData>
  <autoFilter ref="A1:S88">
    <extLst/>
  </autoFilter>
  <mergeCells count="7">
    <mergeCell ref="A83:U83"/>
    <mergeCell ref="A84:G84"/>
    <mergeCell ref="W2:W26"/>
    <mergeCell ref="W27:W52"/>
    <mergeCell ref="W53:W62"/>
    <mergeCell ref="W63:W75"/>
    <mergeCell ref="W76:W81"/>
  </mergeCells>
  <pageMargins left="0.511805555555556" right="0.511805555555556" top="0.786805555555556" bottom="0.786805555555556" header="0.314583333333333" footer="0.314583333333333"/>
  <headerFooter/>
  <ignoredErrors>
    <ignoredError sqref="V65;V44;V42;V38;V33;V28;V26;V10;V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CÁLCULOS</vt:lpstr>
      <vt:lpstr>ALUNO EQUIVALENTE_GRADUAÇÃO</vt:lpstr>
      <vt:lpstr>ALUNO EQUIVALENTE_RESIDÊNCIA</vt:lpstr>
      <vt:lpstr>ALUNO EQUIVALENTE_MESTRADO</vt:lpstr>
      <vt:lpstr>ALUNO EQUIVALENTE_DOUTORADO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Dieter</dc:creator>
  <cp:lastModifiedBy>sebisa</cp:lastModifiedBy>
  <dcterms:created xsi:type="dcterms:W3CDTF">2019-05-28T19:23:00Z</dcterms:created>
  <dcterms:modified xsi:type="dcterms:W3CDTF">2019-08-20T18:02:41Z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1046-10.2.0.7646</vt:lpwstr>
  </property>
</Properties>
</file>